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5.xml" ContentType="application/vnd.openxmlformats-officedocument.spreadsheetml.comments+xml"/>
  <Override PartName="/xl/drawings/drawing9.xml" ContentType="application/vnd.openxmlformats-officedocument.drawing+xml"/>
  <Override PartName="/xl/comments6.xml" ContentType="application/vnd.openxmlformats-officedocument.spreadsheetml.comments+xml"/>
  <Override PartName="/xl/drawings/drawing10.xml" ContentType="application/vnd.openxmlformats-officedocument.drawing+xml"/>
  <Override PartName="/xl/comments7.xml" ContentType="application/vnd.openxmlformats-officedocument.spreadsheetml.comments+xml"/>
  <Override PartName="/xl/drawings/drawing11.xml" ContentType="application/vnd.openxmlformats-officedocument.drawing+xml"/>
  <Override PartName="/xl/comments8.xml" ContentType="application/vnd.openxmlformats-officedocument.spreadsheetml.comments+xml"/>
  <Override PartName="/xl/drawings/drawing12.xml" ContentType="application/vnd.openxmlformats-officedocument.drawing+xml"/>
  <Override PartName="/xl/comments9.xml" ContentType="application/vnd.openxmlformats-officedocument.spreadsheetml.comments+xml"/>
  <Override PartName="/xl/drawings/drawing13.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DieseArbeitsmappe"/>
  <mc:AlternateContent xmlns:mc="http://schemas.openxmlformats.org/markup-compatibility/2006">
    <mc:Choice Requires="x15">
      <x15ac:absPath xmlns:x15ac="http://schemas.microsoft.com/office/spreadsheetml/2010/11/ac" url="P:\GSK\Bereichsentwicklung\BfJ_2023\09_KMU-Finanzplanungstool\"/>
    </mc:Choice>
  </mc:AlternateContent>
  <workbookProtection workbookPassword="DBB9" lockStructure="1"/>
  <bookViews>
    <workbookView xWindow="675" yWindow="15" windowWidth="12345" windowHeight="8190" tabRatio="1000"/>
  </bookViews>
  <sheets>
    <sheet name="Hauptübersicht" sheetId="2" r:id="rId1"/>
    <sheet name="Input Eröffnungsbilanz" sheetId="3" r:id="rId2"/>
    <sheet name="Input Geschäftsgang" sheetId="1" r:id="rId3"/>
    <sheet name="Input Finanzierung" sheetId="5" r:id="rId4"/>
    <sheet name="Output Planbilanz" sheetId="6" r:id="rId5"/>
    <sheet name="Output Planerfolgsrechnung" sheetId="4" r:id="rId6"/>
    <sheet name="Output Mittelflussrechnung" sheetId="7" r:id="rId7"/>
    <sheet name="Output Kennzahlen" sheetId="8" r:id="rId8"/>
    <sheet name="Liquiditätsplan Jahr 1" sheetId="14" r:id="rId9"/>
    <sheet name="Liquiditätsplan Jahr 2" sheetId="9" r:id="rId10"/>
    <sheet name="Liquiditätsplan Jahr 3" sheetId="15" r:id="rId11"/>
    <sheet name="Liquiditätsplan Jahr 4" sheetId="16" r:id="rId12"/>
    <sheet name="Liquiditätsplan Jahr 5" sheetId="17" r:id="rId13"/>
  </sheets>
  <definedNames>
    <definedName name="_xlnm.Print_Area" localSheetId="0">Hauptübersicht!$A$1:$H$50</definedName>
    <definedName name="_xlnm.Print_Area" localSheetId="1">'Input Eröffnungsbilanz'!$C$1:$S$39</definedName>
    <definedName name="_xlnm.Print_Area" localSheetId="3">'Input Finanzierung'!$C$1:$M$32</definedName>
    <definedName name="_xlnm.Print_Area" localSheetId="2">'Input Geschäftsgang'!$C$1:$N$74</definedName>
    <definedName name="_xlnm.Print_Area" localSheetId="8">'Liquiditätsplan Jahr 1'!$C$2:$AK$39</definedName>
    <definedName name="_xlnm.Print_Area" localSheetId="9">'Liquiditätsplan Jahr 2'!$C$2:$AK$39</definedName>
    <definedName name="_xlnm.Print_Area" localSheetId="10">'Liquiditätsplan Jahr 3'!$C$2:$AK$39</definedName>
    <definedName name="_xlnm.Print_Area" localSheetId="11">'Liquiditätsplan Jahr 4'!$C$2:$AK$39</definedName>
    <definedName name="_xlnm.Print_Area" localSheetId="12">'Liquiditätsplan Jahr 5'!$C$2:$AK$39</definedName>
    <definedName name="_xlnm.Print_Area" localSheetId="7">'Output Kennzahlen'!$C$1:$M$26</definedName>
    <definedName name="_xlnm.Print_Area" localSheetId="6">'Output Mittelflussrechnung'!$C$1:$M$35</definedName>
    <definedName name="_xlnm.Print_Area" localSheetId="4">'Output Planbilanz'!$C$1:$O$35</definedName>
    <definedName name="_xlnm.Print_Area" localSheetId="5">'Output Planerfolgsrechnung'!$C$1:$M$26</definedName>
    <definedName name="_xlnm.Print_Titles" localSheetId="8">'Liquiditätsplan Jahr 1'!$C:$M</definedName>
    <definedName name="_xlnm.Print_Titles" localSheetId="9">'Liquiditätsplan Jahr 2'!$C:$M</definedName>
    <definedName name="_xlnm.Print_Titles" localSheetId="10">'Liquiditätsplan Jahr 3'!$C:$M</definedName>
    <definedName name="_xlnm.Print_Titles" localSheetId="11">'Liquiditätsplan Jahr 4'!$C:$M</definedName>
    <definedName name="_xlnm.Print_Titles" localSheetId="12">'Liquiditätsplan Jahr 5'!$C:$M</definedName>
  </definedNames>
  <calcPr calcId="162913"/>
</workbook>
</file>

<file path=xl/calcChain.xml><?xml version="1.0" encoding="utf-8"?>
<calcChain xmlns="http://schemas.openxmlformats.org/spreadsheetml/2006/main">
  <c r="E18" i="1" l="1"/>
  <c r="I31" i="17" l="1"/>
  <c r="I27" i="17"/>
  <c r="Q37" i="17"/>
  <c r="S37" i="17" s="1"/>
  <c r="U37" i="17" s="1"/>
  <c r="W37" i="17" s="1"/>
  <c r="Y37" i="17" s="1"/>
  <c r="AA37" i="17" s="1"/>
  <c r="AC37" i="17" s="1"/>
  <c r="AE37" i="17" s="1"/>
  <c r="AG37" i="17" s="1"/>
  <c r="AI37" i="17" s="1"/>
  <c r="AK37" i="17" s="1"/>
  <c r="P37" i="17"/>
  <c r="R37" i="17" s="1"/>
  <c r="T37" i="17" s="1"/>
  <c r="V37" i="17" s="1"/>
  <c r="X37" i="17" s="1"/>
  <c r="Z37" i="17" s="1"/>
  <c r="AB37" i="17" s="1"/>
  <c r="AD37" i="17" s="1"/>
  <c r="AF37" i="17" s="1"/>
  <c r="AH37" i="17" s="1"/>
  <c r="L37" i="17"/>
  <c r="J37" i="17"/>
  <c r="K37" i="17" s="1"/>
  <c r="I37" i="17"/>
  <c r="AJ37" i="17" s="1"/>
  <c r="L34" i="17"/>
  <c r="M34" i="17" s="1"/>
  <c r="J34" i="17"/>
  <c r="K34" i="17" s="1"/>
  <c r="L33" i="17"/>
  <c r="J33" i="17"/>
  <c r="L32" i="17"/>
  <c r="J32" i="17"/>
  <c r="L31" i="17"/>
  <c r="J31" i="17"/>
  <c r="L30" i="17"/>
  <c r="M30" i="17" s="1"/>
  <c r="J30" i="17"/>
  <c r="K30" i="17" s="1"/>
  <c r="L29" i="17"/>
  <c r="J29" i="17"/>
  <c r="L28" i="17"/>
  <c r="J28" i="17"/>
  <c r="L27" i="17"/>
  <c r="K27" i="17"/>
  <c r="J27" i="17"/>
  <c r="AC25" i="17"/>
  <c r="AC35" i="17" s="1"/>
  <c r="W25" i="17"/>
  <c r="W35" i="17" s="1"/>
  <c r="U25" i="17"/>
  <c r="U35" i="17" s="1"/>
  <c r="AK24" i="17"/>
  <c r="AJ24" i="17"/>
  <c r="AI24" i="17"/>
  <c r="AH24" i="17"/>
  <c r="AG24" i="17"/>
  <c r="AF24" i="17"/>
  <c r="AE24" i="17"/>
  <c r="AD24" i="17"/>
  <c r="AC24" i="17"/>
  <c r="AB24" i="17"/>
  <c r="AA24" i="17"/>
  <c r="Z24" i="17"/>
  <c r="Y24" i="17"/>
  <c r="X24" i="17"/>
  <c r="W24" i="17"/>
  <c r="V24" i="17"/>
  <c r="U24" i="17"/>
  <c r="T24" i="17"/>
  <c r="S24" i="17"/>
  <c r="R24" i="17"/>
  <c r="Q24" i="17"/>
  <c r="P24" i="17"/>
  <c r="O24" i="17"/>
  <c r="N24" i="17"/>
  <c r="L23" i="17"/>
  <c r="M23" i="17" s="1"/>
  <c r="J23" i="17"/>
  <c r="K23" i="17" s="1"/>
  <c r="L22" i="17"/>
  <c r="M22" i="17" s="1"/>
  <c r="K22" i="17"/>
  <c r="J22" i="17"/>
  <c r="L21" i="17"/>
  <c r="J21" i="17"/>
  <c r="L20" i="17"/>
  <c r="J20" i="17"/>
  <c r="L19" i="17"/>
  <c r="J19" i="17"/>
  <c r="L18" i="17"/>
  <c r="J18" i="17"/>
  <c r="D18" i="17"/>
  <c r="L17" i="17"/>
  <c r="J17" i="17"/>
  <c r="L16" i="17"/>
  <c r="J16" i="17"/>
  <c r="L15" i="17"/>
  <c r="J15" i="17"/>
  <c r="J24" i="17" s="1"/>
  <c r="AK13" i="17"/>
  <c r="AK25" i="17" s="1"/>
  <c r="AK35" i="17" s="1"/>
  <c r="AJ13" i="17"/>
  <c r="AJ25" i="17" s="1"/>
  <c r="AJ35" i="17" s="1"/>
  <c r="AI13" i="17"/>
  <c r="AH13" i="17"/>
  <c r="AG13" i="17"/>
  <c r="AG25" i="17" s="1"/>
  <c r="AG35" i="17" s="1"/>
  <c r="AF13" i="17"/>
  <c r="AE13" i="17"/>
  <c r="AE25" i="17" s="1"/>
  <c r="AE35" i="17" s="1"/>
  <c r="AD13" i="17"/>
  <c r="AD25" i="17" s="1"/>
  <c r="AD35" i="17" s="1"/>
  <c r="AC13" i="17"/>
  <c r="AB13" i="17"/>
  <c r="AB25" i="17" s="1"/>
  <c r="AB35" i="17" s="1"/>
  <c r="AA13" i="17"/>
  <c r="Z13" i="17"/>
  <c r="Y13" i="17"/>
  <c r="Y25" i="17" s="1"/>
  <c r="Y35" i="17" s="1"/>
  <c r="X13" i="17"/>
  <c r="W13" i="17"/>
  <c r="V13" i="17"/>
  <c r="V25" i="17" s="1"/>
  <c r="V35" i="17" s="1"/>
  <c r="U13" i="17"/>
  <c r="T13" i="17"/>
  <c r="T25" i="17" s="1"/>
  <c r="T35" i="17" s="1"/>
  <c r="S13" i="17"/>
  <c r="R13" i="17"/>
  <c r="Q13" i="17"/>
  <c r="Q25" i="17" s="1"/>
  <c r="Q35" i="17" s="1"/>
  <c r="P13" i="17"/>
  <c r="O13" i="17"/>
  <c r="O25" i="17" s="1"/>
  <c r="O35" i="17" s="1"/>
  <c r="N13" i="17"/>
  <c r="N25" i="17" s="1"/>
  <c r="N35" i="17" s="1"/>
  <c r="L12" i="17"/>
  <c r="M12" i="17" s="1"/>
  <c r="J12" i="17"/>
  <c r="K12" i="17" s="1"/>
  <c r="L11" i="17"/>
  <c r="M11" i="17" s="1"/>
  <c r="J11" i="17"/>
  <c r="K11" i="17" s="1"/>
  <c r="L10" i="17"/>
  <c r="J10" i="17"/>
  <c r="L9" i="17"/>
  <c r="J9" i="17"/>
  <c r="C6" i="17"/>
  <c r="C2" i="17"/>
  <c r="I31" i="16"/>
  <c r="I27" i="16"/>
  <c r="Q37" i="16"/>
  <c r="S37" i="16" s="1"/>
  <c r="U37" i="16" s="1"/>
  <c r="W37" i="16" s="1"/>
  <c r="Y37" i="16" s="1"/>
  <c r="AA37" i="16" s="1"/>
  <c r="AC37" i="16" s="1"/>
  <c r="AE37" i="16" s="1"/>
  <c r="AG37" i="16" s="1"/>
  <c r="AI37" i="16" s="1"/>
  <c r="AK37" i="16" s="1"/>
  <c r="P37" i="16"/>
  <c r="R37" i="16" s="1"/>
  <c r="T37" i="16" s="1"/>
  <c r="V37" i="16" s="1"/>
  <c r="X37" i="16" s="1"/>
  <c r="Z37" i="16" s="1"/>
  <c r="AB37" i="16" s="1"/>
  <c r="AD37" i="16" s="1"/>
  <c r="AF37" i="16" s="1"/>
  <c r="AH37" i="16" s="1"/>
  <c r="L37" i="16"/>
  <c r="J37" i="16"/>
  <c r="I37" i="16"/>
  <c r="AJ37" i="16" s="1"/>
  <c r="L34" i="16"/>
  <c r="M34" i="16" s="1"/>
  <c r="K34" i="16"/>
  <c r="J34" i="16"/>
  <c r="L33" i="16"/>
  <c r="J33" i="16"/>
  <c r="L32" i="16"/>
  <c r="J32" i="16"/>
  <c r="L31" i="16"/>
  <c r="J31" i="16"/>
  <c r="L30" i="16"/>
  <c r="M30" i="16" s="1"/>
  <c r="J30" i="16"/>
  <c r="K30" i="16" s="1"/>
  <c r="L29" i="16"/>
  <c r="J29" i="16"/>
  <c r="L28" i="16"/>
  <c r="J28" i="16"/>
  <c r="L27" i="16"/>
  <c r="J27" i="16"/>
  <c r="K27" i="16" s="1"/>
  <c r="AI25" i="16"/>
  <c r="AI35" i="16" s="1"/>
  <c r="AK24" i="16"/>
  <c r="AJ24" i="16"/>
  <c r="AJ25" i="16" s="1"/>
  <c r="AJ35" i="16" s="1"/>
  <c r="AI24" i="16"/>
  <c r="AH24" i="16"/>
  <c r="AG24" i="16"/>
  <c r="AF24" i="16"/>
  <c r="AE24" i="16"/>
  <c r="AD24" i="16"/>
  <c r="AC24" i="16"/>
  <c r="AB24" i="16"/>
  <c r="AA24" i="16"/>
  <c r="AA25" i="16" s="1"/>
  <c r="AA35" i="16" s="1"/>
  <c r="Z24" i="16"/>
  <c r="Y24" i="16"/>
  <c r="X24" i="16"/>
  <c r="W24" i="16"/>
  <c r="V24" i="16"/>
  <c r="U24" i="16"/>
  <c r="T24" i="16"/>
  <c r="S24" i="16"/>
  <c r="S25" i="16" s="1"/>
  <c r="S35" i="16" s="1"/>
  <c r="R24" i="16"/>
  <c r="Q24" i="16"/>
  <c r="P24" i="16"/>
  <c r="O24" i="16"/>
  <c r="N24" i="16"/>
  <c r="L23" i="16"/>
  <c r="M23" i="16" s="1"/>
  <c r="J23" i="16"/>
  <c r="K23" i="16" s="1"/>
  <c r="L22" i="16"/>
  <c r="M22" i="16" s="1"/>
  <c r="J22" i="16"/>
  <c r="K22" i="16" s="1"/>
  <c r="L21" i="16"/>
  <c r="J21" i="16"/>
  <c r="L20" i="16"/>
  <c r="J20" i="16"/>
  <c r="L19" i="16"/>
  <c r="J19" i="16"/>
  <c r="L18" i="16"/>
  <c r="J18" i="16"/>
  <c r="D18" i="16"/>
  <c r="L17" i="16"/>
  <c r="J17" i="16"/>
  <c r="L16" i="16"/>
  <c r="J16" i="16"/>
  <c r="L15" i="16"/>
  <c r="J15" i="16"/>
  <c r="J24" i="16" s="1"/>
  <c r="AK13" i="16"/>
  <c r="AJ13" i="16"/>
  <c r="AI13" i="16"/>
  <c r="AH13" i="16"/>
  <c r="AG13" i="16"/>
  <c r="AG25" i="16" s="1"/>
  <c r="AG35" i="16" s="1"/>
  <c r="AF13" i="16"/>
  <c r="AF25" i="16" s="1"/>
  <c r="AF35" i="16" s="1"/>
  <c r="AE13" i="16"/>
  <c r="AE25" i="16" s="1"/>
  <c r="AE35" i="16" s="1"/>
  <c r="AD13" i="16"/>
  <c r="AD25" i="16" s="1"/>
  <c r="AD35" i="16" s="1"/>
  <c r="AC13" i="16"/>
  <c r="AB13" i="16"/>
  <c r="AB25" i="16" s="1"/>
  <c r="AB35" i="16" s="1"/>
  <c r="AA13" i="16"/>
  <c r="Z13" i="16"/>
  <c r="Y13" i="16"/>
  <c r="Y25" i="16" s="1"/>
  <c r="Y35" i="16" s="1"/>
  <c r="X13" i="16"/>
  <c r="X25" i="16" s="1"/>
  <c r="X35" i="16" s="1"/>
  <c r="W13" i="16"/>
  <c r="W25" i="16" s="1"/>
  <c r="W35" i="16" s="1"/>
  <c r="V13" i="16"/>
  <c r="V25" i="16" s="1"/>
  <c r="V35" i="16" s="1"/>
  <c r="U13" i="16"/>
  <c r="T13" i="16"/>
  <c r="T25" i="16" s="1"/>
  <c r="T35" i="16" s="1"/>
  <c r="S13" i="16"/>
  <c r="R13" i="16"/>
  <c r="Q13" i="16"/>
  <c r="Q25" i="16" s="1"/>
  <c r="Q35" i="16" s="1"/>
  <c r="P13" i="16"/>
  <c r="P25" i="16" s="1"/>
  <c r="P35" i="16" s="1"/>
  <c r="O13" i="16"/>
  <c r="O25" i="16" s="1"/>
  <c r="O35" i="16" s="1"/>
  <c r="N13" i="16"/>
  <c r="N25" i="16" s="1"/>
  <c r="N35" i="16" s="1"/>
  <c r="L12" i="16"/>
  <c r="M12" i="16" s="1"/>
  <c r="K12" i="16"/>
  <c r="J12" i="16"/>
  <c r="L11" i="16"/>
  <c r="M11" i="16" s="1"/>
  <c r="J11" i="16"/>
  <c r="K11" i="16" s="1"/>
  <c r="L10" i="16"/>
  <c r="J10" i="16"/>
  <c r="L9" i="16"/>
  <c r="L13" i="16" s="1"/>
  <c r="J9" i="16"/>
  <c r="C6" i="16"/>
  <c r="C2" i="16"/>
  <c r="I37" i="15"/>
  <c r="M37" i="15" s="1"/>
  <c r="I31" i="15"/>
  <c r="I27" i="15"/>
  <c r="M27" i="15" s="1"/>
  <c r="Q37" i="15"/>
  <c r="S37" i="15" s="1"/>
  <c r="U37" i="15" s="1"/>
  <c r="W37" i="15" s="1"/>
  <c r="Y37" i="15" s="1"/>
  <c r="AA37" i="15" s="1"/>
  <c r="AC37" i="15" s="1"/>
  <c r="AE37" i="15" s="1"/>
  <c r="AG37" i="15" s="1"/>
  <c r="AI37" i="15" s="1"/>
  <c r="AK37" i="15" s="1"/>
  <c r="P37" i="15"/>
  <c r="R37" i="15" s="1"/>
  <c r="T37" i="15" s="1"/>
  <c r="V37" i="15" s="1"/>
  <c r="X37" i="15" s="1"/>
  <c r="Z37" i="15" s="1"/>
  <c r="AB37" i="15" s="1"/>
  <c r="AD37" i="15" s="1"/>
  <c r="AF37" i="15" s="1"/>
  <c r="AH37" i="15" s="1"/>
  <c r="L37" i="15"/>
  <c r="J37" i="15"/>
  <c r="L34" i="15"/>
  <c r="M34" i="15" s="1"/>
  <c r="J34" i="15"/>
  <c r="K34" i="15" s="1"/>
  <c r="L33" i="15"/>
  <c r="J33" i="15"/>
  <c r="L32" i="15"/>
  <c r="J32" i="15"/>
  <c r="L31" i="15"/>
  <c r="J31" i="15"/>
  <c r="L30" i="15"/>
  <c r="M30" i="15" s="1"/>
  <c r="J30" i="15"/>
  <c r="K30" i="15" s="1"/>
  <c r="L29" i="15"/>
  <c r="J29" i="15"/>
  <c r="L28" i="15"/>
  <c r="J28" i="15"/>
  <c r="L27" i="15"/>
  <c r="J27" i="15"/>
  <c r="AA25" i="15"/>
  <c r="AA35" i="15" s="1"/>
  <c r="AK24" i="15"/>
  <c r="AJ24" i="15"/>
  <c r="AI24" i="15"/>
  <c r="AI25" i="15" s="1"/>
  <c r="AI35" i="15" s="1"/>
  <c r="AH24" i="15"/>
  <c r="AG24" i="15"/>
  <c r="AF24" i="15"/>
  <c r="AE24" i="15"/>
  <c r="AD24" i="15"/>
  <c r="AC24" i="15"/>
  <c r="AB24" i="15"/>
  <c r="AA24" i="15"/>
  <c r="Z24" i="15"/>
  <c r="Y24" i="15"/>
  <c r="X24" i="15"/>
  <c r="W24" i="15"/>
  <c r="V24" i="15"/>
  <c r="U24" i="15"/>
  <c r="T24" i="15"/>
  <c r="S24" i="15"/>
  <c r="R24" i="15"/>
  <c r="Q24" i="15"/>
  <c r="P24" i="15"/>
  <c r="O24" i="15"/>
  <c r="N24" i="15"/>
  <c r="L23" i="15"/>
  <c r="M23" i="15" s="1"/>
  <c r="J23" i="15"/>
  <c r="K23" i="15" s="1"/>
  <c r="L22" i="15"/>
  <c r="M22" i="15" s="1"/>
  <c r="K22" i="15"/>
  <c r="J22" i="15"/>
  <c r="L21" i="15"/>
  <c r="J21" i="15"/>
  <c r="L20" i="15"/>
  <c r="J20" i="15"/>
  <c r="L19" i="15"/>
  <c r="J19" i="15"/>
  <c r="L18" i="15"/>
  <c r="J18" i="15"/>
  <c r="D18" i="15"/>
  <c r="L17" i="15"/>
  <c r="J17" i="15"/>
  <c r="L16" i="15"/>
  <c r="J16" i="15"/>
  <c r="L15" i="15"/>
  <c r="L24" i="15" s="1"/>
  <c r="J15" i="15"/>
  <c r="AK13" i="15"/>
  <c r="AJ13" i="15"/>
  <c r="AI13" i="15"/>
  <c r="AH13" i="15"/>
  <c r="AG13" i="15"/>
  <c r="AF13" i="15"/>
  <c r="AF25" i="15" s="1"/>
  <c r="AF35" i="15" s="1"/>
  <c r="AE13" i="15"/>
  <c r="AE25" i="15" s="1"/>
  <c r="AE35" i="15" s="1"/>
  <c r="AD13" i="15"/>
  <c r="AD25" i="15" s="1"/>
  <c r="AD35" i="15" s="1"/>
  <c r="AC13" i="15"/>
  <c r="AB13" i="15"/>
  <c r="AA13" i="15"/>
  <c r="Z13" i="15"/>
  <c r="Y13" i="15"/>
  <c r="X13" i="15"/>
  <c r="X25" i="15" s="1"/>
  <c r="X35" i="15" s="1"/>
  <c r="W13" i="15"/>
  <c r="W25" i="15" s="1"/>
  <c r="W35" i="15" s="1"/>
  <c r="V13" i="15"/>
  <c r="V25" i="15" s="1"/>
  <c r="V35" i="15" s="1"/>
  <c r="U13" i="15"/>
  <c r="T13" i="15"/>
  <c r="S13" i="15"/>
  <c r="S25" i="15" s="1"/>
  <c r="S35" i="15" s="1"/>
  <c r="R13" i="15"/>
  <c r="Q13" i="15"/>
  <c r="P13" i="15"/>
  <c r="P25" i="15" s="1"/>
  <c r="P35" i="15" s="1"/>
  <c r="O13" i="15"/>
  <c r="O25" i="15" s="1"/>
  <c r="O35" i="15" s="1"/>
  <c r="N13" i="15"/>
  <c r="N25" i="15" s="1"/>
  <c r="N35" i="15" s="1"/>
  <c r="L12" i="15"/>
  <c r="M12" i="15" s="1"/>
  <c r="J12" i="15"/>
  <c r="K12" i="15" s="1"/>
  <c r="L11" i="15"/>
  <c r="M11" i="15" s="1"/>
  <c r="K11" i="15"/>
  <c r="J11" i="15"/>
  <c r="L10" i="15"/>
  <c r="J10" i="15"/>
  <c r="L9" i="15"/>
  <c r="J9" i="15"/>
  <c r="J13" i="15" s="1"/>
  <c r="C6" i="15"/>
  <c r="C2" i="15"/>
  <c r="I31" i="9"/>
  <c r="I27" i="9"/>
  <c r="Q37" i="14"/>
  <c r="S37" i="14" s="1"/>
  <c r="U37" i="14" s="1"/>
  <c r="W37" i="14" s="1"/>
  <c r="Y37" i="14" s="1"/>
  <c r="AA37" i="14" s="1"/>
  <c r="AC37" i="14" s="1"/>
  <c r="AE37" i="14" s="1"/>
  <c r="AG37" i="14" s="1"/>
  <c r="AI37" i="14" s="1"/>
  <c r="AK37" i="14" s="1"/>
  <c r="P37" i="14"/>
  <c r="R37" i="14" s="1"/>
  <c r="T37" i="14" s="1"/>
  <c r="V37" i="14" s="1"/>
  <c r="X37" i="14" s="1"/>
  <c r="Z37" i="14" s="1"/>
  <c r="AB37" i="14" s="1"/>
  <c r="AD37" i="14" s="1"/>
  <c r="AF37" i="14" s="1"/>
  <c r="AH37" i="14" s="1"/>
  <c r="L37" i="14"/>
  <c r="J37" i="14"/>
  <c r="I37" i="14"/>
  <c r="K37" i="14" s="1"/>
  <c r="L34" i="14"/>
  <c r="M34" i="14" s="1"/>
  <c r="J34" i="14"/>
  <c r="K34" i="14" s="1"/>
  <c r="L33" i="14"/>
  <c r="J33" i="14"/>
  <c r="L32" i="14"/>
  <c r="J32" i="14"/>
  <c r="L31" i="14"/>
  <c r="J31" i="14"/>
  <c r="I31" i="14"/>
  <c r="K31" i="14" s="1"/>
  <c r="M30" i="14"/>
  <c r="L30" i="14"/>
  <c r="J30" i="14"/>
  <c r="K30" i="14" s="1"/>
  <c r="L29" i="14"/>
  <c r="J29" i="14"/>
  <c r="L28" i="14"/>
  <c r="J28" i="14"/>
  <c r="L27" i="14"/>
  <c r="J27" i="14"/>
  <c r="I27" i="14"/>
  <c r="K27" i="14" s="1"/>
  <c r="Y25" i="14"/>
  <c r="Y35" i="14" s="1"/>
  <c r="Q25" i="14"/>
  <c r="Q35" i="14" s="1"/>
  <c r="AK24" i="14"/>
  <c r="AJ24" i="14"/>
  <c r="AI24" i="14"/>
  <c r="AH24" i="14"/>
  <c r="AG24" i="14"/>
  <c r="AF24" i="14"/>
  <c r="AF25" i="14" s="1"/>
  <c r="AF35" i="14" s="1"/>
  <c r="AE24" i="14"/>
  <c r="AD24" i="14"/>
  <c r="AC24" i="14"/>
  <c r="AB24" i="14"/>
  <c r="AA24" i="14"/>
  <c r="Z24" i="14"/>
  <c r="Y24" i="14"/>
  <c r="X24" i="14"/>
  <c r="X25" i="14" s="1"/>
  <c r="X35" i="14" s="1"/>
  <c r="W24" i="14"/>
  <c r="V24" i="14"/>
  <c r="U24" i="14"/>
  <c r="T24" i="14"/>
  <c r="S24" i="14"/>
  <c r="R24" i="14"/>
  <c r="Q24" i="14"/>
  <c r="P24" i="14"/>
  <c r="O24" i="14"/>
  <c r="N24" i="14"/>
  <c r="L23" i="14"/>
  <c r="M23" i="14" s="1"/>
  <c r="J23" i="14"/>
  <c r="K23" i="14" s="1"/>
  <c r="L22" i="14"/>
  <c r="M22" i="14" s="1"/>
  <c r="J22" i="14"/>
  <c r="K22" i="14" s="1"/>
  <c r="L21" i="14"/>
  <c r="J21" i="14"/>
  <c r="L20" i="14"/>
  <c r="J20" i="14"/>
  <c r="L19" i="14"/>
  <c r="J19" i="14"/>
  <c r="L18" i="14"/>
  <c r="J18" i="14"/>
  <c r="D18" i="14"/>
  <c r="L17" i="14"/>
  <c r="J17" i="14"/>
  <c r="L16" i="14"/>
  <c r="J16" i="14"/>
  <c r="L15" i="14"/>
  <c r="J15" i="14"/>
  <c r="AK13" i="14"/>
  <c r="AJ13" i="14"/>
  <c r="AJ25" i="14" s="1"/>
  <c r="AJ35" i="14" s="1"/>
  <c r="AI13" i="14"/>
  <c r="AI25" i="14" s="1"/>
  <c r="AI35" i="14" s="1"/>
  <c r="AH13" i="14"/>
  <c r="AG13" i="14"/>
  <c r="AG25" i="14" s="1"/>
  <c r="AG35" i="14" s="1"/>
  <c r="AF13" i="14"/>
  <c r="AE13" i="14"/>
  <c r="AD13" i="14"/>
  <c r="AD25" i="14" s="1"/>
  <c r="AD35" i="14" s="1"/>
  <c r="AC13" i="14"/>
  <c r="AB13" i="14"/>
  <c r="AB25" i="14" s="1"/>
  <c r="AB35" i="14" s="1"/>
  <c r="AA13" i="14"/>
  <c r="AA25" i="14" s="1"/>
  <c r="AA35" i="14" s="1"/>
  <c r="Z13" i="14"/>
  <c r="Y13" i="14"/>
  <c r="X13" i="14"/>
  <c r="W13" i="14"/>
  <c r="V13" i="14"/>
  <c r="V25" i="14" s="1"/>
  <c r="V35" i="14" s="1"/>
  <c r="U13" i="14"/>
  <c r="T13" i="14"/>
  <c r="T25" i="14" s="1"/>
  <c r="T35" i="14" s="1"/>
  <c r="S13" i="14"/>
  <c r="S25" i="14" s="1"/>
  <c r="S35" i="14" s="1"/>
  <c r="R13" i="14"/>
  <c r="Q13" i="14"/>
  <c r="P13" i="14"/>
  <c r="P25" i="14" s="1"/>
  <c r="P35" i="14" s="1"/>
  <c r="O13" i="14"/>
  <c r="N13" i="14"/>
  <c r="N25" i="14" s="1"/>
  <c r="N35" i="14" s="1"/>
  <c r="L12" i="14"/>
  <c r="M12" i="14" s="1"/>
  <c r="K12" i="14"/>
  <c r="J12" i="14"/>
  <c r="L11" i="14"/>
  <c r="J11" i="14"/>
  <c r="K11" i="14" s="1"/>
  <c r="L10" i="14"/>
  <c r="J10" i="14"/>
  <c r="L9" i="14"/>
  <c r="J9" i="14"/>
  <c r="C6" i="14"/>
  <c r="C2" i="14"/>
  <c r="O25" i="14" l="1"/>
  <c r="O35" i="14" s="1"/>
  <c r="AH25" i="15"/>
  <c r="AH35" i="15" s="1"/>
  <c r="M27" i="16"/>
  <c r="K31" i="16"/>
  <c r="M37" i="14"/>
  <c r="L13" i="15"/>
  <c r="R25" i="16"/>
  <c r="R35" i="16" s="1"/>
  <c r="Z25" i="16"/>
  <c r="Z35" i="16" s="1"/>
  <c r="AH25" i="16"/>
  <c r="AH35" i="16" s="1"/>
  <c r="R25" i="17"/>
  <c r="R35" i="17" s="1"/>
  <c r="Z25" i="17"/>
  <c r="Z35" i="17" s="1"/>
  <c r="AH25" i="17"/>
  <c r="AH35" i="17" s="1"/>
  <c r="Z25" i="15"/>
  <c r="Z35" i="15" s="1"/>
  <c r="T25" i="15"/>
  <c r="T35" i="15" s="1"/>
  <c r="AB25" i="15"/>
  <c r="AB35" i="15" s="1"/>
  <c r="AJ25" i="15"/>
  <c r="AJ35" i="15" s="1"/>
  <c r="K37" i="16"/>
  <c r="S25" i="17"/>
  <c r="S35" i="17" s="1"/>
  <c r="AA25" i="17"/>
  <c r="AA35" i="17" s="1"/>
  <c r="AI25" i="17"/>
  <c r="AI35" i="17" s="1"/>
  <c r="L24" i="17"/>
  <c r="M37" i="17"/>
  <c r="Y25" i="15"/>
  <c r="Y35" i="15" s="1"/>
  <c r="P25" i="17"/>
  <c r="P35" i="17" s="1"/>
  <c r="AF25" i="17"/>
  <c r="AF35" i="17" s="1"/>
  <c r="L24" i="14"/>
  <c r="L13" i="14"/>
  <c r="R25" i="14"/>
  <c r="R35" i="14" s="1"/>
  <c r="Z25" i="14"/>
  <c r="Z35" i="14" s="1"/>
  <c r="AH25" i="14"/>
  <c r="AH35" i="14" s="1"/>
  <c r="U25" i="14"/>
  <c r="U35" i="14" s="1"/>
  <c r="AC25" i="14"/>
  <c r="AC35" i="14" s="1"/>
  <c r="AK25" i="14"/>
  <c r="AK35" i="14" s="1"/>
  <c r="U25" i="15"/>
  <c r="U35" i="15" s="1"/>
  <c r="AC25" i="15"/>
  <c r="AC35" i="15" s="1"/>
  <c r="AK25" i="15"/>
  <c r="AK35" i="15" s="1"/>
  <c r="M37" i="16"/>
  <c r="Q25" i="15"/>
  <c r="Q35" i="15" s="1"/>
  <c r="AG25" i="15"/>
  <c r="AG35" i="15" s="1"/>
  <c r="X25" i="17"/>
  <c r="X35" i="17" s="1"/>
  <c r="W25" i="14"/>
  <c r="W35" i="14" s="1"/>
  <c r="AE25" i="14"/>
  <c r="AE35" i="14" s="1"/>
  <c r="R25" i="15"/>
  <c r="R35" i="15" s="1"/>
  <c r="J13" i="14"/>
  <c r="J25" i="14" s="1"/>
  <c r="U25" i="16"/>
  <c r="U35" i="16" s="1"/>
  <c r="AC25" i="16"/>
  <c r="AC35" i="16" s="1"/>
  <c r="AK25" i="16"/>
  <c r="AK35" i="16" s="1"/>
  <c r="L13" i="17"/>
  <c r="L24" i="16"/>
  <c r="M31" i="16"/>
  <c r="M27" i="17"/>
  <c r="M31" i="17"/>
  <c r="M27" i="14"/>
  <c r="M31" i="14"/>
  <c r="K31" i="17"/>
  <c r="L25" i="17"/>
  <c r="J13" i="17"/>
  <c r="L25" i="16"/>
  <c r="J13" i="16"/>
  <c r="K37" i="15"/>
  <c r="K31" i="15"/>
  <c r="M31" i="15"/>
  <c r="L25" i="15"/>
  <c r="AJ37" i="15"/>
  <c r="J24" i="15"/>
  <c r="K27" i="15"/>
  <c r="L25" i="14"/>
  <c r="AJ37" i="14"/>
  <c r="J24" i="14"/>
  <c r="M11" i="14"/>
  <c r="J25" i="17" l="1"/>
  <c r="L35" i="17"/>
  <c r="J25" i="16"/>
  <c r="L35" i="16"/>
  <c r="J25" i="15"/>
  <c r="L35" i="15"/>
  <c r="J35" i="14"/>
  <c r="L35" i="14"/>
  <c r="M13" i="2"/>
  <c r="K13" i="2" s="1"/>
  <c r="C4" i="14" s="1"/>
  <c r="C3" i="3"/>
  <c r="D11" i="3"/>
  <c r="D25" i="3" s="1"/>
  <c r="M15" i="3"/>
  <c r="O15" i="3" s="1"/>
  <c r="Q15" i="3" s="1"/>
  <c r="S15" i="3" s="1"/>
  <c r="D17" i="3"/>
  <c r="D22" i="3"/>
  <c r="E26" i="3"/>
  <c r="M29" i="3"/>
  <c r="O29" i="3" s="1"/>
  <c r="Q29" i="3" s="1"/>
  <c r="S29" i="3" s="1"/>
  <c r="D30" i="3"/>
  <c r="D34" i="3"/>
  <c r="D38" i="3"/>
  <c r="C2" i="5"/>
  <c r="C15" i="5"/>
  <c r="C1" i="1"/>
  <c r="G2" i="1"/>
  <c r="C12" i="1"/>
  <c r="H15" i="1"/>
  <c r="J15" i="1"/>
  <c r="L15" i="1"/>
  <c r="N15" i="1"/>
  <c r="G16" i="1"/>
  <c r="G22" i="1" s="1"/>
  <c r="G42" i="1" s="1"/>
  <c r="F12" i="4" s="1"/>
  <c r="F17" i="1"/>
  <c r="H17" i="1"/>
  <c r="J17" i="1"/>
  <c r="L17" i="1"/>
  <c r="N17" i="1"/>
  <c r="E39" i="1"/>
  <c r="F19" i="1"/>
  <c r="H19" i="1"/>
  <c r="J19" i="1"/>
  <c r="L19" i="1"/>
  <c r="N19" i="1"/>
  <c r="E20" i="1"/>
  <c r="E41" i="1" s="1"/>
  <c r="D11" i="4" s="1"/>
  <c r="F21" i="1"/>
  <c r="H21" i="1"/>
  <c r="J21" i="1"/>
  <c r="L21" i="1"/>
  <c r="N21" i="1"/>
  <c r="E22" i="1"/>
  <c r="E42" i="1" s="1"/>
  <c r="D12" i="4" s="1"/>
  <c r="I17" i="14" s="1"/>
  <c r="D23" i="1"/>
  <c r="F23" i="1"/>
  <c r="H23" i="1"/>
  <c r="J23" i="1"/>
  <c r="L23" i="1"/>
  <c r="N23" i="1"/>
  <c r="D24" i="1"/>
  <c r="E24" i="1"/>
  <c r="E43" i="1" s="1"/>
  <c r="D13" i="4" s="1"/>
  <c r="I18" i="14" s="1"/>
  <c r="F25" i="1"/>
  <c r="H25" i="1"/>
  <c r="J25" i="1"/>
  <c r="L25" i="1"/>
  <c r="N25" i="1"/>
  <c r="E26" i="1"/>
  <c r="E44" i="1" s="1"/>
  <c r="D14" i="4" s="1"/>
  <c r="E27" i="1"/>
  <c r="F27" i="1" s="1"/>
  <c r="G27" i="1"/>
  <c r="H27" i="1"/>
  <c r="I27" i="1"/>
  <c r="J27" i="1" s="1"/>
  <c r="K27" i="1"/>
  <c r="L27" i="1" s="1"/>
  <c r="M27" i="1"/>
  <c r="N27" i="1" s="1"/>
  <c r="E38" i="1"/>
  <c r="D8" i="4" s="1"/>
  <c r="G38" i="1"/>
  <c r="F8" i="4" s="1"/>
  <c r="E47" i="1"/>
  <c r="G47" i="1"/>
  <c r="I47" i="1"/>
  <c r="K47" i="1"/>
  <c r="M47" i="1"/>
  <c r="E48" i="1"/>
  <c r="G48" i="1"/>
  <c r="I48" i="1"/>
  <c r="K48" i="1"/>
  <c r="M48" i="1"/>
  <c r="E49" i="1"/>
  <c r="G49" i="1"/>
  <c r="I49" i="1"/>
  <c r="K49" i="1"/>
  <c r="M49" i="1"/>
  <c r="E58" i="1"/>
  <c r="G58" i="1"/>
  <c r="I58" i="1"/>
  <c r="K58" i="1"/>
  <c r="M58" i="1"/>
  <c r="E59" i="1"/>
  <c r="G59" i="1"/>
  <c r="I59" i="1"/>
  <c r="H24" i="4" s="1"/>
  <c r="I24" i="4" s="1"/>
  <c r="K59" i="1"/>
  <c r="M59" i="1"/>
  <c r="L10" i="7" s="1"/>
  <c r="M10" i="7" s="1"/>
  <c r="E65" i="1"/>
  <c r="G65" i="1"/>
  <c r="I65" i="1"/>
  <c r="K65" i="1"/>
  <c r="M65" i="1"/>
  <c r="E66" i="1"/>
  <c r="D24" i="4" s="1"/>
  <c r="E24" i="4" s="1"/>
  <c r="G66" i="1"/>
  <c r="I66" i="1"/>
  <c r="K66" i="1"/>
  <c r="J10" i="7" s="1"/>
  <c r="K10" i="7" s="1"/>
  <c r="M66" i="1"/>
  <c r="E72" i="1"/>
  <c r="G72" i="1"/>
  <c r="I72" i="1"/>
  <c r="K72" i="1"/>
  <c r="M72" i="1"/>
  <c r="E73" i="1"/>
  <c r="G73" i="1"/>
  <c r="F24" i="4" s="1"/>
  <c r="G24" i="4" s="1"/>
  <c r="I73" i="1"/>
  <c r="H23" i="4" s="1"/>
  <c r="I23" i="4" s="1"/>
  <c r="K73" i="1"/>
  <c r="M73" i="1"/>
  <c r="E74" i="1"/>
  <c r="G74" i="1"/>
  <c r="I74" i="1"/>
  <c r="K74" i="1"/>
  <c r="M74" i="1"/>
  <c r="C2" i="9"/>
  <c r="C6" i="9"/>
  <c r="J9" i="9"/>
  <c r="L9" i="9"/>
  <c r="J10" i="9"/>
  <c r="L10" i="9"/>
  <c r="J11" i="9"/>
  <c r="K11" i="9" s="1"/>
  <c r="L11" i="9"/>
  <c r="M11" i="9" s="1"/>
  <c r="J12" i="9"/>
  <c r="K12" i="9" s="1"/>
  <c r="L12" i="9"/>
  <c r="M12" i="9" s="1"/>
  <c r="N13" i="9"/>
  <c r="O13" i="9"/>
  <c r="P13" i="9"/>
  <c r="Q13" i="9"/>
  <c r="R13" i="9"/>
  <c r="S13" i="9"/>
  <c r="T13" i="9"/>
  <c r="U13" i="9"/>
  <c r="U25" i="9" s="1"/>
  <c r="U35" i="9" s="1"/>
  <c r="V13" i="9"/>
  <c r="W13" i="9"/>
  <c r="X13" i="9"/>
  <c r="Y13" i="9"/>
  <c r="Z13" i="9"/>
  <c r="AA13" i="9"/>
  <c r="AB13" i="9"/>
  <c r="AC13" i="9"/>
  <c r="AC25" i="9" s="1"/>
  <c r="AC35" i="9" s="1"/>
  <c r="AD13" i="9"/>
  <c r="AE13" i="9"/>
  <c r="AF13" i="9"/>
  <c r="AG13" i="9"/>
  <c r="AH13" i="9"/>
  <c r="AI13" i="9"/>
  <c r="AJ13" i="9"/>
  <c r="AJ25" i="9" s="1"/>
  <c r="AJ35" i="9" s="1"/>
  <c r="AK13" i="9"/>
  <c r="J15" i="9"/>
  <c r="L15" i="9"/>
  <c r="J16" i="9"/>
  <c r="L16" i="9"/>
  <c r="J17" i="9"/>
  <c r="L17" i="9"/>
  <c r="D18" i="9"/>
  <c r="J18" i="9"/>
  <c r="L18" i="9"/>
  <c r="J19" i="9"/>
  <c r="L19" i="9"/>
  <c r="J20" i="9"/>
  <c r="L20" i="9"/>
  <c r="J21" i="9"/>
  <c r="L21" i="9"/>
  <c r="J22" i="9"/>
  <c r="K22" i="9" s="1"/>
  <c r="L22" i="9"/>
  <c r="M22" i="9"/>
  <c r="J23" i="9"/>
  <c r="K23" i="9"/>
  <c r="L23" i="9"/>
  <c r="M23" i="9"/>
  <c r="N24" i="9"/>
  <c r="O24" i="9"/>
  <c r="P24" i="9"/>
  <c r="Q24" i="9"/>
  <c r="Q25" i="9" s="1"/>
  <c r="Q35" i="9" s="1"/>
  <c r="R24" i="9"/>
  <c r="S24" i="9"/>
  <c r="S25" i="9"/>
  <c r="S35" i="9" s="1"/>
  <c r="T24" i="9"/>
  <c r="U24" i="9"/>
  <c r="V24" i="9"/>
  <c r="V25" i="9" s="1"/>
  <c r="V35" i="9" s="1"/>
  <c r="W24" i="9"/>
  <c r="W25" i="9" s="1"/>
  <c r="W35" i="9" s="1"/>
  <c r="X24" i="9"/>
  <c r="Y24" i="9"/>
  <c r="Y25" i="9" s="1"/>
  <c r="Z24" i="9"/>
  <c r="Z25" i="9" s="1"/>
  <c r="Z35" i="9" s="1"/>
  <c r="AA24" i="9"/>
  <c r="AB24" i="9"/>
  <c r="AB25" i="9" s="1"/>
  <c r="AB35" i="9" s="1"/>
  <c r="AC24" i="9"/>
  <c r="AD24" i="9"/>
  <c r="AD25" i="9" s="1"/>
  <c r="AD35" i="9" s="1"/>
  <c r="AE24" i="9"/>
  <c r="AF24" i="9"/>
  <c r="AG24" i="9"/>
  <c r="AH24" i="9"/>
  <c r="AH25" i="9" s="1"/>
  <c r="AH35" i="9" s="1"/>
  <c r="AI24" i="9"/>
  <c r="AJ24" i="9"/>
  <c r="AK24" i="9"/>
  <c r="AK25" i="9" s="1"/>
  <c r="AK35" i="9" s="1"/>
  <c r="J27" i="9"/>
  <c r="L27" i="9"/>
  <c r="M27" i="9" s="1"/>
  <c r="J28" i="9"/>
  <c r="L28" i="9"/>
  <c r="J29" i="9"/>
  <c r="L29" i="9"/>
  <c r="J30" i="9"/>
  <c r="K30" i="9" s="1"/>
  <c r="L30" i="9"/>
  <c r="M30" i="9" s="1"/>
  <c r="J31" i="9"/>
  <c r="L31" i="9"/>
  <c r="M31" i="9" s="1"/>
  <c r="J32" i="9"/>
  <c r="L32" i="9"/>
  <c r="J33" i="9"/>
  <c r="L33" i="9"/>
  <c r="J34" i="9"/>
  <c r="K34" i="9" s="1"/>
  <c r="L34" i="9"/>
  <c r="M34" i="9" s="1"/>
  <c r="I37" i="9"/>
  <c r="AJ37" i="9" s="1"/>
  <c r="J37" i="9"/>
  <c r="L37" i="9"/>
  <c r="P37" i="9"/>
  <c r="R37" i="9" s="1"/>
  <c r="T37" i="9" s="1"/>
  <c r="V37" i="9" s="1"/>
  <c r="X37" i="9" s="1"/>
  <c r="Z37" i="9" s="1"/>
  <c r="AB37" i="9" s="1"/>
  <c r="AD37" i="9" s="1"/>
  <c r="AF37" i="9" s="1"/>
  <c r="AH37" i="9" s="1"/>
  <c r="Q37" i="9"/>
  <c r="S37" i="9" s="1"/>
  <c r="U37" i="9" s="1"/>
  <c r="W37" i="9" s="1"/>
  <c r="Y37" i="9" s="1"/>
  <c r="AA37" i="9" s="1"/>
  <c r="AC37" i="9" s="1"/>
  <c r="AE37" i="9" s="1"/>
  <c r="AG37" i="9" s="1"/>
  <c r="AI37" i="9" s="1"/>
  <c r="AK37" i="9" s="1"/>
  <c r="C2" i="8"/>
  <c r="E9" i="8"/>
  <c r="G9" i="8"/>
  <c r="I9" i="8"/>
  <c r="K9" i="8"/>
  <c r="E10" i="8"/>
  <c r="G10" i="8"/>
  <c r="I10" i="8"/>
  <c r="K10" i="8"/>
  <c r="D11" i="8"/>
  <c r="F11" i="8"/>
  <c r="H11" i="8"/>
  <c r="J11" i="8"/>
  <c r="L11" i="8"/>
  <c r="D12" i="8"/>
  <c r="F12" i="8"/>
  <c r="H12" i="8"/>
  <c r="J12" i="8"/>
  <c r="L12" i="8"/>
  <c r="D13" i="8"/>
  <c r="F13" i="8"/>
  <c r="H13" i="8"/>
  <c r="J13" i="8"/>
  <c r="L13" i="8"/>
  <c r="C2" i="7"/>
  <c r="C7" i="7"/>
  <c r="C8" i="7"/>
  <c r="D10" i="7"/>
  <c r="E10" i="7" s="1"/>
  <c r="F10" i="7"/>
  <c r="G10" i="7" s="1"/>
  <c r="H10" i="7"/>
  <c r="I10" i="7" s="1"/>
  <c r="C11" i="7"/>
  <c r="C13" i="7"/>
  <c r="C14" i="7"/>
  <c r="C15" i="7"/>
  <c r="C16" i="7"/>
  <c r="C17" i="7"/>
  <c r="C19" i="7"/>
  <c r="D19" i="7"/>
  <c r="E19" i="7" s="1"/>
  <c r="F19" i="7"/>
  <c r="H19" i="7"/>
  <c r="J19" i="7"/>
  <c r="L19" i="7"/>
  <c r="C20" i="7"/>
  <c r="D20" i="7"/>
  <c r="E20" i="7" s="1"/>
  <c r="F20" i="7"/>
  <c r="H20" i="7"/>
  <c r="J20" i="7"/>
  <c r="L20" i="7"/>
  <c r="C21" i="7"/>
  <c r="D21" i="7"/>
  <c r="E21" i="7" s="1"/>
  <c r="F21" i="7"/>
  <c r="H21" i="7"/>
  <c r="J21" i="7"/>
  <c r="L21" i="7"/>
  <c r="C26" i="7"/>
  <c r="C29" i="7"/>
  <c r="C30" i="7"/>
  <c r="C31" i="7"/>
  <c r="D34" i="7"/>
  <c r="F34" i="7"/>
  <c r="I33" i="9" s="1"/>
  <c r="H34" i="7"/>
  <c r="I33" i="15" s="1"/>
  <c r="J34" i="7"/>
  <c r="I33" i="16" s="1"/>
  <c r="L34" i="7"/>
  <c r="I33" i="17" s="1"/>
  <c r="C2" i="6"/>
  <c r="D6" i="6"/>
  <c r="F6" i="6"/>
  <c r="H6" i="6"/>
  <c r="J6" i="6"/>
  <c r="L6" i="6"/>
  <c r="N6" i="6"/>
  <c r="D8" i="6"/>
  <c r="I8" i="14" s="1"/>
  <c r="D9" i="6"/>
  <c r="D10" i="6"/>
  <c r="D11" i="6"/>
  <c r="D14" i="6"/>
  <c r="D16" i="4" s="1"/>
  <c r="E16" i="4" s="1"/>
  <c r="E57" i="1"/>
  <c r="D15" i="6"/>
  <c r="E64" i="1" s="1"/>
  <c r="D16" i="6"/>
  <c r="D18" i="4" s="1"/>
  <c r="E18" i="4" s="1"/>
  <c r="D20" i="6"/>
  <c r="F20" i="6"/>
  <c r="H20" i="6"/>
  <c r="J20" i="6"/>
  <c r="L20" i="6"/>
  <c r="N20" i="6"/>
  <c r="E21" i="6"/>
  <c r="G21" i="6"/>
  <c r="I21" i="6"/>
  <c r="K21" i="6"/>
  <c r="M21" i="6"/>
  <c r="O21" i="6"/>
  <c r="D22" i="6"/>
  <c r="D23" i="6"/>
  <c r="D24" i="6"/>
  <c r="D27" i="6"/>
  <c r="F27" i="6" s="1"/>
  <c r="D28" i="6"/>
  <c r="F28" i="6" s="1"/>
  <c r="D31" i="6"/>
  <c r="F31" i="6" s="1"/>
  <c r="D32" i="6"/>
  <c r="C2" i="4"/>
  <c r="C7" i="4"/>
  <c r="C13" i="4"/>
  <c r="E21" i="4"/>
  <c r="G21" i="4"/>
  <c r="I21" i="4"/>
  <c r="K21" i="4"/>
  <c r="M21" i="4"/>
  <c r="D23" i="4"/>
  <c r="E23" i="4" s="1"/>
  <c r="L23" i="4"/>
  <c r="M23" i="4" s="1"/>
  <c r="AG25" i="9"/>
  <c r="AG35" i="9"/>
  <c r="Y35" i="9"/>
  <c r="I13" i="3"/>
  <c r="K31" i="9"/>
  <c r="E71" i="1"/>
  <c r="L24" i="4" l="1"/>
  <c r="M24" i="4" s="1"/>
  <c r="AI25" i="9"/>
  <c r="AI35" i="9" s="1"/>
  <c r="J24" i="4"/>
  <c r="K24" i="4" s="1"/>
  <c r="L13" i="9"/>
  <c r="X25" i="9"/>
  <c r="X35" i="9" s="1"/>
  <c r="J13" i="9"/>
  <c r="M33" i="9"/>
  <c r="I33" i="14"/>
  <c r="K33" i="16"/>
  <c r="M33" i="16"/>
  <c r="K33" i="17"/>
  <c r="M33" i="17"/>
  <c r="K33" i="15"/>
  <c r="M33" i="15"/>
  <c r="N8" i="14"/>
  <c r="O8" i="14"/>
  <c r="O14" i="14" s="1"/>
  <c r="O26" i="14" s="1"/>
  <c r="O36" i="14" s="1"/>
  <c r="E11" i="4"/>
  <c r="I16" i="14"/>
  <c r="M18" i="14"/>
  <c r="K18" i="14"/>
  <c r="K17" i="14"/>
  <c r="M17" i="14"/>
  <c r="H9" i="6"/>
  <c r="G12" i="4"/>
  <c r="I17" i="9"/>
  <c r="K17" i="9" s="1"/>
  <c r="F9" i="6"/>
  <c r="D13" i="7" s="1"/>
  <c r="I9" i="14" s="1"/>
  <c r="J35" i="17"/>
  <c r="J35" i="16"/>
  <c r="J35" i="15"/>
  <c r="D18" i="5"/>
  <c r="E13" i="4"/>
  <c r="R25" i="9"/>
  <c r="R35" i="9" s="1"/>
  <c r="N25" i="9"/>
  <c r="N35" i="9" s="1"/>
  <c r="G20" i="1"/>
  <c r="G41" i="1" s="1"/>
  <c r="F11" i="4" s="1"/>
  <c r="I16" i="9" s="1"/>
  <c r="I16" i="1"/>
  <c r="I26" i="1" s="1"/>
  <c r="I44" i="1" s="1"/>
  <c r="H14" i="4" s="1"/>
  <c r="I14" i="4" s="1"/>
  <c r="G24" i="1"/>
  <c r="G43" i="1" s="1"/>
  <c r="F13" i="4" s="1"/>
  <c r="I18" i="9" s="1"/>
  <c r="M18" i="9" s="1"/>
  <c r="G26" i="1"/>
  <c r="G44" i="1" s="1"/>
  <c r="F14" i="4" s="1"/>
  <c r="G14" i="4" s="1"/>
  <c r="D23" i="3"/>
  <c r="E38" i="3" s="1"/>
  <c r="K17" i="2"/>
  <c r="C4" i="17" s="1"/>
  <c r="D12" i="3"/>
  <c r="D26" i="3" s="1"/>
  <c r="M14" i="2"/>
  <c r="K15" i="2"/>
  <c r="C4" i="15" s="1"/>
  <c r="H24" i="6"/>
  <c r="E40" i="1"/>
  <c r="E45" i="1" s="1"/>
  <c r="K11" i="3"/>
  <c r="D47" i="2"/>
  <c r="K33" i="9"/>
  <c r="E8" i="4"/>
  <c r="F24" i="6"/>
  <c r="D17" i="7" s="1"/>
  <c r="E17" i="7" s="1"/>
  <c r="D27" i="8"/>
  <c r="F10" i="6"/>
  <c r="D14" i="7" s="1"/>
  <c r="G8" i="4"/>
  <c r="G27" i="8" s="1"/>
  <c r="F27" i="8"/>
  <c r="E28" i="1"/>
  <c r="F28" i="1" s="1"/>
  <c r="E12" i="4"/>
  <c r="G18" i="1"/>
  <c r="G39" i="1" s="1"/>
  <c r="H10" i="6"/>
  <c r="M37" i="9"/>
  <c r="G24" i="5"/>
  <c r="H27" i="6"/>
  <c r="D30" i="7"/>
  <c r="G23" i="7"/>
  <c r="D29" i="6"/>
  <c r="F16" i="6"/>
  <c r="F18" i="4" s="1"/>
  <c r="G18" i="4" s="1"/>
  <c r="D17" i="4"/>
  <c r="E17" i="4" s="1"/>
  <c r="F14" i="6"/>
  <c r="F16" i="4" s="1"/>
  <c r="D17" i="6"/>
  <c r="D12" i="6"/>
  <c r="I33" i="3"/>
  <c r="E12" i="1"/>
  <c r="E52" i="1" s="1"/>
  <c r="D19" i="5"/>
  <c r="D25" i="6"/>
  <c r="F29" i="6"/>
  <c r="F23" i="4"/>
  <c r="G23" i="4" s="1"/>
  <c r="D39" i="3"/>
  <c r="J24" i="9"/>
  <c r="J25" i="9" s="1"/>
  <c r="J35" i="9" s="1"/>
  <c r="AA25" i="9"/>
  <c r="AA35" i="9" s="1"/>
  <c r="J23" i="4"/>
  <c r="K23" i="4" s="1"/>
  <c r="D33" i="6"/>
  <c r="K37" i="9"/>
  <c r="AE25" i="9"/>
  <c r="AE35" i="9" s="1"/>
  <c r="T25" i="9"/>
  <c r="T35" i="9" s="1"/>
  <c r="E14" i="4"/>
  <c r="E23" i="7"/>
  <c r="K27" i="9"/>
  <c r="O25" i="9"/>
  <c r="O35" i="9" s="1"/>
  <c r="L24" i="9"/>
  <c r="L25" i="9" s="1"/>
  <c r="L35" i="9" s="1"/>
  <c r="AF25" i="9"/>
  <c r="AF35" i="9" s="1"/>
  <c r="P25" i="9"/>
  <c r="P35" i="9" s="1"/>
  <c r="D39" i="2"/>
  <c r="O11" i="3"/>
  <c r="D7" i="4"/>
  <c r="D15" i="5"/>
  <c r="H7" i="4"/>
  <c r="H28" i="6"/>
  <c r="D11" i="7"/>
  <c r="E11" i="7" s="1"/>
  <c r="D33" i="7"/>
  <c r="I29" i="14" s="1"/>
  <c r="H31" i="6"/>
  <c r="E24" i="5"/>
  <c r="D9" i="4"/>
  <c r="K14" i="2"/>
  <c r="C4" i="9" s="1"/>
  <c r="N13" i="2"/>
  <c r="K16" i="2"/>
  <c r="C4" i="16" s="1"/>
  <c r="S11" i="3" l="1"/>
  <c r="D9" i="7"/>
  <c r="E9" i="7" s="1"/>
  <c r="G16" i="4"/>
  <c r="N6" i="14"/>
  <c r="N6" i="17"/>
  <c r="N6" i="16"/>
  <c r="N6" i="15"/>
  <c r="K33" i="14"/>
  <c r="M33" i="14"/>
  <c r="K29" i="14"/>
  <c r="M29" i="14"/>
  <c r="F13" i="7"/>
  <c r="G13" i="7" s="1"/>
  <c r="E34" i="3"/>
  <c r="E22" i="3"/>
  <c r="Q8" i="14"/>
  <c r="Q14" i="14" s="1"/>
  <c r="Q26" i="14" s="1"/>
  <c r="Q36" i="14" s="1"/>
  <c r="O38" i="14"/>
  <c r="E17" i="3"/>
  <c r="C41" i="3"/>
  <c r="J8" i="14"/>
  <c r="L8" i="14"/>
  <c r="N14" i="14"/>
  <c r="N26" i="14" s="1"/>
  <c r="N36" i="14" s="1"/>
  <c r="M9" i="14"/>
  <c r="K9" i="14"/>
  <c r="K18" i="9"/>
  <c r="I10" i="14"/>
  <c r="I19" i="14"/>
  <c r="K16" i="14"/>
  <c r="M16" i="14"/>
  <c r="F14" i="7"/>
  <c r="D7" i="6"/>
  <c r="D21" i="6" s="1"/>
  <c r="L15" i="5"/>
  <c r="M12" i="1"/>
  <c r="M52" i="1" s="1"/>
  <c r="G13" i="4"/>
  <c r="I38" i="1"/>
  <c r="H8" i="4" s="1"/>
  <c r="I18" i="1"/>
  <c r="I39" i="1" s="1"/>
  <c r="H9" i="4" s="1"/>
  <c r="I24" i="1"/>
  <c r="I43" i="1" s="1"/>
  <c r="H13" i="4" s="1"/>
  <c r="I18" i="15" s="1"/>
  <c r="I22" i="1"/>
  <c r="I42" i="1" s="1"/>
  <c r="H12" i="4" s="1"/>
  <c r="F17" i="7"/>
  <c r="G17" i="7" s="1"/>
  <c r="K16" i="1"/>
  <c r="K20" i="1" s="1"/>
  <c r="K41" i="1" s="1"/>
  <c r="J11" i="4" s="1"/>
  <c r="I16" i="16" s="1"/>
  <c r="I20" i="1"/>
  <c r="I41" i="1" s="1"/>
  <c r="H11" i="4" s="1"/>
  <c r="E30" i="3"/>
  <c r="N6" i="9"/>
  <c r="H15" i="5"/>
  <c r="I12" i="1"/>
  <c r="I52" i="1" s="1"/>
  <c r="L7" i="4"/>
  <c r="L7" i="7" s="1"/>
  <c r="D43" i="2"/>
  <c r="M17" i="9"/>
  <c r="G28" i="1"/>
  <c r="H28" i="1" s="1"/>
  <c r="M16" i="9"/>
  <c r="K16" i="9"/>
  <c r="F9" i="4"/>
  <c r="G40" i="1"/>
  <c r="G45" i="1" s="1"/>
  <c r="G71" i="1"/>
  <c r="F15" i="6"/>
  <c r="H14" i="6"/>
  <c r="I57" i="1" s="1"/>
  <c r="G57" i="1"/>
  <c r="I23" i="7"/>
  <c r="J27" i="6"/>
  <c r="I24" i="5"/>
  <c r="F30" i="7"/>
  <c r="H16" i="6"/>
  <c r="H18" i="4" s="1"/>
  <c r="I18" i="4" s="1"/>
  <c r="D18" i="6"/>
  <c r="E12" i="6" s="1"/>
  <c r="D34" i="6"/>
  <c r="D7" i="8"/>
  <c r="D7" i="7"/>
  <c r="H7" i="7"/>
  <c r="H7" i="8"/>
  <c r="N14" i="2"/>
  <c r="O13" i="2"/>
  <c r="D41" i="2"/>
  <c r="F15" i="5"/>
  <c r="F7" i="4"/>
  <c r="G12" i="1"/>
  <c r="G52" i="1" s="1"/>
  <c r="M11" i="3"/>
  <c r="F11" i="7"/>
  <c r="G11" i="7" s="1"/>
  <c r="J28" i="6"/>
  <c r="H29" i="6"/>
  <c r="Q11" i="3"/>
  <c r="J7" i="4"/>
  <c r="J15" i="5"/>
  <c r="D45" i="2"/>
  <c r="K12" i="1"/>
  <c r="K52" i="1" s="1"/>
  <c r="E9" i="4"/>
  <c r="F11" i="6"/>
  <c r="F22" i="6" s="1"/>
  <c r="D10" i="4"/>
  <c r="E13" i="7"/>
  <c r="G11" i="4"/>
  <c r="F33" i="7"/>
  <c r="I29" i="9" s="1"/>
  <c r="K29" i="9" s="1"/>
  <c r="J31" i="6"/>
  <c r="E14" i="7"/>
  <c r="I9" i="9" l="1"/>
  <c r="P6" i="17"/>
  <c r="P6" i="15"/>
  <c r="P6" i="16"/>
  <c r="P6" i="14"/>
  <c r="M29" i="9"/>
  <c r="L14" i="14"/>
  <c r="L26" i="14" s="1"/>
  <c r="L36" i="14" s="1"/>
  <c r="L38" i="14" s="1"/>
  <c r="M8" i="14"/>
  <c r="Q38" i="14"/>
  <c r="S8" i="14"/>
  <c r="S14" i="14" s="1"/>
  <c r="S26" i="14" s="1"/>
  <c r="S36" i="14" s="1"/>
  <c r="K8" i="14"/>
  <c r="J14" i="14"/>
  <c r="J26" i="14" s="1"/>
  <c r="J36" i="14" s="1"/>
  <c r="J38" i="14" s="1"/>
  <c r="P8" i="14"/>
  <c r="P14" i="14" s="1"/>
  <c r="P26" i="14" s="1"/>
  <c r="P36" i="14" s="1"/>
  <c r="N38" i="14"/>
  <c r="H27" i="8"/>
  <c r="M10" i="14"/>
  <c r="K10" i="14"/>
  <c r="I11" i="4"/>
  <c r="I16" i="15"/>
  <c r="G14" i="7"/>
  <c r="I10" i="9"/>
  <c r="K10" i="9" s="1"/>
  <c r="I19" i="9"/>
  <c r="K19" i="9" s="1"/>
  <c r="J11" i="6"/>
  <c r="I13" i="14"/>
  <c r="K18" i="15"/>
  <c r="M18" i="15"/>
  <c r="K16" i="16"/>
  <c r="M16" i="16"/>
  <c r="I12" i="4"/>
  <c r="I17" i="15"/>
  <c r="M19" i="14"/>
  <c r="K19" i="14"/>
  <c r="E29" i="6"/>
  <c r="I71" i="1"/>
  <c r="I28" i="1"/>
  <c r="J28" i="1" s="1"/>
  <c r="E25" i="6"/>
  <c r="J10" i="6"/>
  <c r="H14" i="7" s="1"/>
  <c r="I8" i="4"/>
  <c r="I27" i="8" s="1"/>
  <c r="I40" i="1"/>
  <c r="I45" i="1" s="1"/>
  <c r="H10" i="4"/>
  <c r="I10" i="4" s="1"/>
  <c r="K24" i="1"/>
  <c r="K43" i="1" s="1"/>
  <c r="J13" i="4" s="1"/>
  <c r="I9" i="4"/>
  <c r="J24" i="6"/>
  <c r="H17" i="7" s="1"/>
  <c r="I17" i="7" s="1"/>
  <c r="J9" i="6"/>
  <c r="H13" i="7" s="1"/>
  <c r="I9" i="15" s="1"/>
  <c r="K38" i="1"/>
  <c r="K18" i="1"/>
  <c r="K39" i="1" s="1"/>
  <c r="J9" i="4" s="1"/>
  <c r="K22" i="1"/>
  <c r="K42" i="1" s="1"/>
  <c r="J12" i="4" s="1"/>
  <c r="I17" i="16" s="1"/>
  <c r="M16" i="1"/>
  <c r="I13" i="4"/>
  <c r="K26" i="1"/>
  <c r="K44" i="1" s="1"/>
  <c r="J14" i="4" s="1"/>
  <c r="K14" i="4" s="1"/>
  <c r="L7" i="8"/>
  <c r="K11" i="4"/>
  <c r="H11" i="6"/>
  <c r="H22" i="6" s="1"/>
  <c r="F10" i="4"/>
  <c r="G9" i="4"/>
  <c r="G64" i="1"/>
  <c r="F17" i="4"/>
  <c r="F17" i="6"/>
  <c r="H16" i="4"/>
  <c r="I16" i="4" s="1"/>
  <c r="L27" i="6"/>
  <c r="H30" i="7"/>
  <c r="K23" i="7"/>
  <c r="K24" i="5"/>
  <c r="E33" i="6"/>
  <c r="E17" i="6"/>
  <c r="J16" i="6"/>
  <c r="D15" i="4"/>
  <c r="E10" i="4"/>
  <c r="D15" i="7"/>
  <c r="E15" i="7" s="1"/>
  <c r="K9" i="9"/>
  <c r="M9" i="9"/>
  <c r="L28" i="6"/>
  <c r="H11" i="7"/>
  <c r="I11" i="7" s="1"/>
  <c r="J29" i="6"/>
  <c r="F7" i="7"/>
  <c r="F7" i="8"/>
  <c r="D16" i="7"/>
  <c r="H33" i="7"/>
  <c r="I29" i="15" s="1"/>
  <c r="L31" i="6"/>
  <c r="J7" i="8"/>
  <c r="J7" i="7"/>
  <c r="P13" i="2"/>
  <c r="O14" i="2"/>
  <c r="P6" i="9"/>
  <c r="H15" i="6" l="1"/>
  <c r="F9" i="7"/>
  <c r="G9" i="7" s="1"/>
  <c r="R6" i="16"/>
  <c r="R6" i="14"/>
  <c r="R6" i="15"/>
  <c r="R6" i="17"/>
  <c r="K29" i="15"/>
  <c r="M29" i="15"/>
  <c r="P38" i="14"/>
  <c r="R8" i="14"/>
  <c r="R14" i="14" s="1"/>
  <c r="R26" i="14" s="1"/>
  <c r="R36" i="14" s="1"/>
  <c r="S38" i="14"/>
  <c r="U8" i="14"/>
  <c r="U14" i="14" s="1"/>
  <c r="U26" i="14" s="1"/>
  <c r="U36" i="14" s="1"/>
  <c r="M19" i="9"/>
  <c r="H15" i="4"/>
  <c r="H21" i="8" s="1"/>
  <c r="I13" i="9"/>
  <c r="K13" i="9" s="1"/>
  <c r="M10" i="9"/>
  <c r="I15" i="14"/>
  <c r="K15" i="14" s="1"/>
  <c r="K9" i="15"/>
  <c r="M9" i="15"/>
  <c r="K16" i="15"/>
  <c r="M16" i="15"/>
  <c r="I14" i="14"/>
  <c r="K13" i="14"/>
  <c r="M13" i="14"/>
  <c r="I14" i="7"/>
  <c r="I10" i="15"/>
  <c r="I19" i="15"/>
  <c r="K13" i="4"/>
  <c r="I18" i="16"/>
  <c r="M17" i="15"/>
  <c r="K17" i="15"/>
  <c r="M17" i="16"/>
  <c r="K17" i="16"/>
  <c r="I13" i="7"/>
  <c r="F15" i="7"/>
  <c r="G15" i="7" s="1"/>
  <c r="K9" i="4"/>
  <c r="L11" i="6"/>
  <c r="J15" i="7" s="1"/>
  <c r="K15" i="7" s="1"/>
  <c r="M26" i="1"/>
  <c r="M44" i="1" s="1"/>
  <c r="L14" i="4" s="1"/>
  <c r="M14" i="4" s="1"/>
  <c r="M24" i="1"/>
  <c r="M43" i="1" s="1"/>
  <c r="L13" i="4" s="1"/>
  <c r="I18" i="17" s="1"/>
  <c r="M22" i="1"/>
  <c r="M42" i="1" s="1"/>
  <c r="L12" i="4" s="1"/>
  <c r="I17" i="17" s="1"/>
  <c r="M20" i="1"/>
  <c r="M41" i="1" s="1"/>
  <c r="L11" i="4" s="1"/>
  <c r="I16" i="17" s="1"/>
  <c r="M18" i="1"/>
  <c r="M38" i="1"/>
  <c r="K12" i="4"/>
  <c r="K28" i="1"/>
  <c r="L28" i="1" s="1"/>
  <c r="J8" i="4"/>
  <c r="K40" i="1"/>
  <c r="K45" i="1" s="1"/>
  <c r="J22" i="6"/>
  <c r="J14" i="6"/>
  <c r="J16" i="4" s="1"/>
  <c r="H15" i="7"/>
  <c r="I15" i="7" s="1"/>
  <c r="G10" i="4"/>
  <c r="F15" i="4"/>
  <c r="H17" i="4"/>
  <c r="J15" i="6" s="1"/>
  <c r="H17" i="6"/>
  <c r="I64" i="1"/>
  <c r="G17" i="4"/>
  <c r="M23" i="7"/>
  <c r="J30" i="7"/>
  <c r="M24" i="5"/>
  <c r="N27" i="6"/>
  <c r="L30" i="7" s="1"/>
  <c r="J18" i="4"/>
  <c r="K18" i="4" s="1"/>
  <c r="K71" i="1"/>
  <c r="Q13" i="2"/>
  <c r="P14" i="2"/>
  <c r="J33" i="7"/>
  <c r="I29" i="16" s="1"/>
  <c r="N31" i="6"/>
  <c r="E16" i="7"/>
  <c r="J11" i="7"/>
  <c r="K11" i="7" s="1"/>
  <c r="N28" i="6"/>
  <c r="L29" i="6"/>
  <c r="F16" i="7"/>
  <c r="D21" i="8"/>
  <c r="E15" i="4"/>
  <c r="D19" i="4"/>
  <c r="R6" i="9"/>
  <c r="T6" i="16" l="1"/>
  <c r="T6" i="17"/>
  <c r="T6" i="15"/>
  <c r="T6" i="14"/>
  <c r="M15" i="14"/>
  <c r="I15" i="9"/>
  <c r="K15" i="9" s="1"/>
  <c r="M29" i="16"/>
  <c r="K29" i="16"/>
  <c r="I15" i="4"/>
  <c r="M13" i="9"/>
  <c r="W8" i="14"/>
  <c r="W14" i="14" s="1"/>
  <c r="W26" i="14" s="1"/>
  <c r="W36" i="14" s="1"/>
  <c r="U38" i="14"/>
  <c r="R38" i="14"/>
  <c r="T8" i="14"/>
  <c r="T14" i="14" s="1"/>
  <c r="T26" i="14" s="1"/>
  <c r="T36" i="14" s="1"/>
  <c r="M16" i="17"/>
  <c r="K16" i="17"/>
  <c r="K19" i="15"/>
  <c r="M19" i="15"/>
  <c r="K18" i="17"/>
  <c r="M18" i="17"/>
  <c r="K18" i="16"/>
  <c r="M18" i="16"/>
  <c r="K17" i="17"/>
  <c r="M17" i="17"/>
  <c r="M10" i="15"/>
  <c r="K10" i="15"/>
  <c r="K14" i="14"/>
  <c r="M14" i="14"/>
  <c r="I13" i="15"/>
  <c r="M13" i="4"/>
  <c r="G15" i="4"/>
  <c r="F21" i="8"/>
  <c r="M39" i="1"/>
  <c r="L9" i="4" s="1"/>
  <c r="M28" i="1"/>
  <c r="N28" i="1" s="1"/>
  <c r="K8" i="4"/>
  <c r="K27" i="8" s="1"/>
  <c r="L10" i="6"/>
  <c r="J14" i="7" s="1"/>
  <c r="L9" i="6"/>
  <c r="J13" i="7" s="1"/>
  <c r="K13" i="7" s="1"/>
  <c r="J27" i="8"/>
  <c r="J10" i="4"/>
  <c r="L24" i="6"/>
  <c r="J17" i="7" s="1"/>
  <c r="K17" i="7" s="1"/>
  <c r="L22" i="6"/>
  <c r="J16" i="7" s="1"/>
  <c r="I15" i="16" s="1"/>
  <c r="M12" i="4"/>
  <c r="L8" i="4"/>
  <c r="H16" i="7"/>
  <c r="K57" i="1"/>
  <c r="H19" i="4"/>
  <c r="I19" i="4" s="1"/>
  <c r="F19" i="4"/>
  <c r="G8" i="7" s="1"/>
  <c r="G12" i="7" s="1"/>
  <c r="L16" i="6"/>
  <c r="M71" i="1" s="1"/>
  <c r="K64" i="1"/>
  <c r="J17" i="4"/>
  <c r="K17" i="4" s="1"/>
  <c r="J17" i="6"/>
  <c r="I17" i="4"/>
  <c r="H9" i="7"/>
  <c r="I9" i="7" s="1"/>
  <c r="L14" i="6"/>
  <c r="L16" i="4" s="1"/>
  <c r="N14" i="6" s="1"/>
  <c r="L11" i="7"/>
  <c r="M11" i="7" s="1"/>
  <c r="N29" i="6"/>
  <c r="L33" i="7"/>
  <c r="I29" i="17" s="1"/>
  <c r="T6" i="9"/>
  <c r="G16" i="7"/>
  <c r="Q14" i="2"/>
  <c r="R13" i="2"/>
  <c r="K16" i="4"/>
  <c r="E8" i="7"/>
  <c r="E12" i="7" s="1"/>
  <c r="E18" i="7" s="1"/>
  <c r="E22" i="7" s="1"/>
  <c r="E19" i="4"/>
  <c r="M15" i="9" l="1"/>
  <c r="V6" i="16"/>
  <c r="V6" i="15"/>
  <c r="V6" i="14"/>
  <c r="V6" i="17"/>
  <c r="M29" i="17"/>
  <c r="K29" i="17"/>
  <c r="T38" i="14"/>
  <c r="V8" i="14"/>
  <c r="V14" i="14" s="1"/>
  <c r="V26" i="14" s="1"/>
  <c r="V36" i="14" s="1"/>
  <c r="Y8" i="14"/>
  <c r="Y14" i="14" s="1"/>
  <c r="Y26" i="14" s="1"/>
  <c r="Y36" i="14" s="1"/>
  <c r="W38" i="14"/>
  <c r="I9" i="16"/>
  <c r="K9" i="16" s="1"/>
  <c r="I16" i="7"/>
  <c r="I15" i="15"/>
  <c r="I19" i="16"/>
  <c r="I10" i="16"/>
  <c r="K15" i="16"/>
  <c r="M15" i="16"/>
  <c r="M13" i="15"/>
  <c r="K13" i="15"/>
  <c r="K16" i="7"/>
  <c r="M11" i="4"/>
  <c r="N9" i="6"/>
  <c r="L13" i="7" s="1"/>
  <c r="I9" i="17" s="1"/>
  <c r="M8" i="4"/>
  <c r="L27" i="8"/>
  <c r="L10" i="4"/>
  <c r="N10" i="6"/>
  <c r="L14" i="7" s="1"/>
  <c r="N24" i="6"/>
  <c r="L17" i="7" s="1"/>
  <c r="M17" i="7" s="1"/>
  <c r="N11" i="6"/>
  <c r="L15" i="7" s="1"/>
  <c r="M15" i="7" s="1"/>
  <c r="M9" i="4"/>
  <c r="M40" i="1"/>
  <c r="M45" i="1" s="1"/>
  <c r="K14" i="7"/>
  <c r="K10" i="4"/>
  <c r="J15" i="4"/>
  <c r="J19" i="4" s="1"/>
  <c r="K8" i="7" s="1"/>
  <c r="I8" i="7"/>
  <c r="I12" i="7" s="1"/>
  <c r="J9" i="7"/>
  <c r="K9" i="7" s="1"/>
  <c r="L15" i="6"/>
  <c r="M64" i="1" s="1"/>
  <c r="G19" i="4"/>
  <c r="G18" i="7"/>
  <c r="G22" i="7" s="1"/>
  <c r="L18" i="4"/>
  <c r="M18" i="4" s="1"/>
  <c r="M57" i="1"/>
  <c r="E24" i="7"/>
  <c r="E25" i="7" s="1"/>
  <c r="V6" i="9"/>
  <c r="M16" i="4"/>
  <c r="R14" i="2"/>
  <c r="S13" i="2"/>
  <c r="X6" i="16" l="1"/>
  <c r="X6" i="15"/>
  <c r="X6" i="14"/>
  <c r="X6" i="17"/>
  <c r="I18" i="7"/>
  <c r="I22" i="7" s="1"/>
  <c r="M9" i="16"/>
  <c r="I13" i="16"/>
  <c r="K13" i="16" s="1"/>
  <c r="Y38" i="14"/>
  <c r="AA8" i="14"/>
  <c r="AA14" i="14" s="1"/>
  <c r="AA26" i="14" s="1"/>
  <c r="AA36" i="14" s="1"/>
  <c r="V38" i="14"/>
  <c r="X8" i="14"/>
  <c r="X14" i="14" s="1"/>
  <c r="X26" i="14" s="1"/>
  <c r="X36" i="14" s="1"/>
  <c r="K19" i="16"/>
  <c r="M19" i="16"/>
  <c r="K9" i="17"/>
  <c r="M9" i="17"/>
  <c r="M15" i="15"/>
  <c r="K15" i="15"/>
  <c r="I10" i="17"/>
  <c r="I19" i="17"/>
  <c r="K10" i="16"/>
  <c r="M10" i="16"/>
  <c r="M14" i="7"/>
  <c r="M13" i="7"/>
  <c r="K15" i="4"/>
  <c r="J21" i="8"/>
  <c r="L15" i="4"/>
  <c r="M10" i="4"/>
  <c r="N22" i="6"/>
  <c r="L16" i="7" s="1"/>
  <c r="I15" i="17" s="1"/>
  <c r="K19" i="4"/>
  <c r="L17" i="4"/>
  <c r="N15" i="6" s="1"/>
  <c r="K12" i="7"/>
  <c r="K18" i="7" s="1"/>
  <c r="K22" i="7" s="1"/>
  <c r="L17" i="6"/>
  <c r="N16" i="6"/>
  <c r="E26" i="7"/>
  <c r="S14" i="2"/>
  <c r="T13" i="2"/>
  <c r="X6" i="9"/>
  <c r="N17" i="6" l="1"/>
  <c r="M17" i="4"/>
  <c r="L9" i="7"/>
  <c r="M9" i="7" s="1"/>
  <c r="M13" i="16"/>
  <c r="Z6" i="15"/>
  <c r="Z6" i="14"/>
  <c r="Z6" i="17"/>
  <c r="Z6" i="16"/>
  <c r="Z8" i="14"/>
  <c r="Z14" i="14" s="1"/>
  <c r="Z26" i="14" s="1"/>
  <c r="Z36" i="14" s="1"/>
  <c r="X38" i="14"/>
  <c r="AA38" i="14"/>
  <c r="AC8" i="14"/>
  <c r="AC14" i="14" s="1"/>
  <c r="AC26" i="14" s="1"/>
  <c r="AC36" i="14" s="1"/>
  <c r="I13" i="17"/>
  <c r="M10" i="17"/>
  <c r="K10" i="17"/>
  <c r="M15" i="17"/>
  <c r="K15" i="17"/>
  <c r="M19" i="17"/>
  <c r="K19" i="17"/>
  <c r="L19" i="4"/>
  <c r="M8" i="7" s="1"/>
  <c r="M12" i="7" s="1"/>
  <c r="M15" i="4"/>
  <c r="L21" i="8"/>
  <c r="M16" i="7"/>
  <c r="Z6" i="9"/>
  <c r="D20" i="4"/>
  <c r="I20" i="14" s="1"/>
  <c r="E27" i="7"/>
  <c r="E32" i="7" s="1"/>
  <c r="U13" i="2"/>
  <c r="T14" i="2"/>
  <c r="AB6" i="15" l="1"/>
  <c r="AB6" i="14"/>
  <c r="AB6" i="17"/>
  <c r="AB6" i="16"/>
  <c r="AC38" i="14"/>
  <c r="AE8" i="14"/>
  <c r="AE14" i="14" s="1"/>
  <c r="AE26" i="14" s="1"/>
  <c r="AE36" i="14" s="1"/>
  <c r="Z38" i="14"/>
  <c r="AB8" i="14"/>
  <c r="AB14" i="14" s="1"/>
  <c r="AB26" i="14" s="1"/>
  <c r="AB36" i="14" s="1"/>
  <c r="M19" i="4"/>
  <c r="K20" i="14"/>
  <c r="M20" i="14"/>
  <c r="M13" i="17"/>
  <c r="K13" i="17"/>
  <c r="M18" i="7"/>
  <c r="M22" i="7" s="1"/>
  <c r="U14" i="2"/>
  <c r="V13" i="2"/>
  <c r="AB6" i="9"/>
  <c r="E20" i="4"/>
  <c r="D26" i="7"/>
  <c r="D31" i="7" s="1"/>
  <c r="D22" i="8"/>
  <c r="D22" i="4"/>
  <c r="AD6" i="14" l="1"/>
  <c r="AD6" i="17"/>
  <c r="AD6" i="16"/>
  <c r="AD6" i="15"/>
  <c r="AB38" i="14"/>
  <c r="AD8" i="14"/>
  <c r="AD14" i="14" s="1"/>
  <c r="AD26" i="14" s="1"/>
  <c r="AD36" i="14" s="1"/>
  <c r="AG8" i="14"/>
  <c r="AG14" i="14" s="1"/>
  <c r="AG26" i="14" s="1"/>
  <c r="AG36" i="14" s="1"/>
  <c r="AE38" i="14"/>
  <c r="E22" i="4"/>
  <c r="D25" i="4"/>
  <c r="I21" i="14" s="1"/>
  <c r="V14" i="2"/>
  <c r="W13" i="2"/>
  <c r="AD6" i="9"/>
  <c r="AF6" i="17" l="1"/>
  <c r="AF6" i="15"/>
  <c r="AF6" i="16"/>
  <c r="AF6" i="14"/>
  <c r="AI8" i="14"/>
  <c r="AI14" i="14" s="1"/>
  <c r="AI26" i="14" s="1"/>
  <c r="AI36" i="14" s="1"/>
  <c r="AG38" i="14"/>
  <c r="AD38" i="14"/>
  <c r="AF8" i="14"/>
  <c r="AF14" i="14" s="1"/>
  <c r="AF26" i="14" s="1"/>
  <c r="AF36" i="14" s="1"/>
  <c r="M21" i="14"/>
  <c r="K21" i="14"/>
  <c r="I24" i="14"/>
  <c r="X13" i="2"/>
  <c r="W14" i="2"/>
  <c r="E25" i="4"/>
  <c r="AF6" i="9"/>
  <c r="D26" i="4"/>
  <c r="AH6" i="14" l="1"/>
  <c r="AH6" i="16"/>
  <c r="AH6" i="15"/>
  <c r="AH6" i="17"/>
  <c r="AH8" i="14"/>
  <c r="AH14" i="14" s="1"/>
  <c r="AH26" i="14" s="1"/>
  <c r="AH36" i="14" s="1"/>
  <c r="AF38" i="14"/>
  <c r="AI38" i="14"/>
  <c r="AK8" i="14"/>
  <c r="AK14" i="14" s="1"/>
  <c r="AK26" i="14" s="1"/>
  <c r="AK36" i="14" s="1"/>
  <c r="AK38" i="14" s="1"/>
  <c r="M24" i="14"/>
  <c r="K24" i="14"/>
  <c r="I25" i="14"/>
  <c r="I26" i="14"/>
  <c r="D8" i="7"/>
  <c r="D12" i="7" s="1"/>
  <c r="F32" i="6"/>
  <c r="E26" i="5"/>
  <c r="E26" i="4"/>
  <c r="AH6" i="9"/>
  <c r="L14" i="2"/>
  <c r="H7" i="6" s="1"/>
  <c r="H21" i="6" s="1"/>
  <c r="L16" i="2"/>
  <c r="L7" i="6" s="1"/>
  <c r="L21" i="6" s="1"/>
  <c r="X14" i="2"/>
  <c r="L13" i="2"/>
  <c r="F7" i="6" s="1"/>
  <c r="F21" i="6" s="1"/>
  <c r="L17" i="2"/>
  <c r="N7" i="6" s="1"/>
  <c r="N21" i="6" s="1"/>
  <c r="L15" i="2"/>
  <c r="J7" i="6" s="1"/>
  <c r="J21" i="6" s="1"/>
  <c r="AJ6" i="17" l="1"/>
  <c r="AJ6" i="16"/>
  <c r="AJ6" i="15"/>
  <c r="AJ6" i="14"/>
  <c r="AJ8" i="14"/>
  <c r="AJ14" i="14" s="1"/>
  <c r="AJ26" i="14" s="1"/>
  <c r="AH38" i="14"/>
  <c r="M26" i="14"/>
  <c r="K26" i="14"/>
  <c r="M25" i="14"/>
  <c r="K25" i="14"/>
  <c r="D18" i="7"/>
  <c r="D22" i="7" s="1"/>
  <c r="D20" i="8"/>
  <c r="AJ6" i="9"/>
  <c r="F33" i="6"/>
  <c r="D18" i="8" l="1"/>
  <c r="D25" i="8"/>
  <c r="D27" i="7"/>
  <c r="D28" i="7"/>
  <c r="D17" i="5"/>
  <c r="D29" i="5" l="1"/>
  <c r="D20" i="5"/>
  <c r="D31" i="5" s="1"/>
  <c r="F23" i="6" s="1"/>
  <c r="D29" i="7" l="1"/>
  <c r="F19" i="5"/>
  <c r="F25" i="6"/>
  <c r="F34" i="6" s="1"/>
  <c r="F8" i="6"/>
  <c r="D30" i="5"/>
  <c r="D32" i="5" s="1"/>
  <c r="I32" i="14" l="1"/>
  <c r="I28" i="14"/>
  <c r="D19" i="8"/>
  <c r="I8" i="9"/>
  <c r="D17" i="8"/>
  <c r="D9" i="8"/>
  <c r="F18" i="5"/>
  <c r="F12" i="6"/>
  <c r="F18" i="6" s="1"/>
  <c r="D10" i="8"/>
  <c r="G24" i="7"/>
  <c r="G25" i="7" s="1"/>
  <c r="D32" i="7"/>
  <c r="D35" i="7" s="1"/>
  <c r="O8" i="9" l="1"/>
  <c r="O14" i="9" s="1"/>
  <c r="O26" i="9" s="1"/>
  <c r="O36" i="9" s="1"/>
  <c r="N8" i="9"/>
  <c r="I14" i="9"/>
  <c r="K32" i="14"/>
  <c r="M32" i="14"/>
  <c r="K28" i="14"/>
  <c r="M28" i="14"/>
  <c r="I35" i="14"/>
  <c r="I36" i="14"/>
  <c r="F35" i="6"/>
  <c r="G33" i="6"/>
  <c r="D26" i="8" s="1"/>
  <c r="G29" i="6"/>
  <c r="G12" i="6"/>
  <c r="G17" i="6"/>
  <c r="G25" i="6"/>
  <c r="G26" i="7"/>
  <c r="Q8" i="9" l="1"/>
  <c r="Q14" i="9" s="1"/>
  <c r="Q26" i="9" s="1"/>
  <c r="Q36" i="9" s="1"/>
  <c r="O38" i="9"/>
  <c r="K35" i="14"/>
  <c r="M35" i="14"/>
  <c r="AJ36" i="14"/>
  <c r="AJ39" i="14" s="1"/>
  <c r="I38" i="14"/>
  <c r="M36" i="14"/>
  <c r="K36" i="14"/>
  <c r="L8" i="9"/>
  <c r="J8" i="9"/>
  <c r="N14" i="9"/>
  <c r="N26" i="9" s="1"/>
  <c r="N36" i="9" s="1"/>
  <c r="F20" i="4"/>
  <c r="I20" i="9" s="1"/>
  <c r="G27" i="7"/>
  <c r="G32" i="7" s="1"/>
  <c r="AJ38" i="14" l="1"/>
  <c r="K38" i="14"/>
  <c r="P8" i="9"/>
  <c r="P14" i="9" s="1"/>
  <c r="P26" i="9" s="1"/>
  <c r="P36" i="9" s="1"/>
  <c r="N38" i="9"/>
  <c r="K8" i="9"/>
  <c r="J14" i="9"/>
  <c r="L14" i="9"/>
  <c r="M8" i="9"/>
  <c r="Q38" i="9"/>
  <c r="S8" i="9"/>
  <c r="S14" i="9" s="1"/>
  <c r="S26" i="9" s="1"/>
  <c r="S36" i="9" s="1"/>
  <c r="M20" i="9"/>
  <c r="K20" i="9"/>
  <c r="F22" i="8"/>
  <c r="F26" i="7"/>
  <c r="F31" i="7" s="1"/>
  <c r="G20" i="4"/>
  <c r="F22" i="4"/>
  <c r="P38" i="9" l="1"/>
  <c r="R8" i="9"/>
  <c r="R14" i="9" s="1"/>
  <c r="R26" i="9" s="1"/>
  <c r="R36" i="9" s="1"/>
  <c r="U8" i="9"/>
  <c r="U14" i="9" s="1"/>
  <c r="U26" i="9" s="1"/>
  <c r="U36" i="9" s="1"/>
  <c r="S38" i="9"/>
  <c r="L26" i="9"/>
  <c r="L36" i="9" s="1"/>
  <c r="L38" i="9" s="1"/>
  <c r="M14" i="9"/>
  <c r="J26" i="9"/>
  <c r="J36" i="9" s="1"/>
  <c r="J38" i="9" s="1"/>
  <c r="K14" i="9"/>
  <c r="F25" i="4"/>
  <c r="I21" i="9" s="1"/>
  <c r="G22" i="4"/>
  <c r="U38" i="9" l="1"/>
  <c r="W8" i="9"/>
  <c r="W14" i="9" s="1"/>
  <c r="W26" i="9" s="1"/>
  <c r="W36" i="9" s="1"/>
  <c r="T8" i="9"/>
  <c r="T14" i="9" s="1"/>
  <c r="T26" i="9" s="1"/>
  <c r="T36" i="9" s="1"/>
  <c r="R38" i="9"/>
  <c r="K21" i="9"/>
  <c r="M21" i="9"/>
  <c r="I24" i="9"/>
  <c r="G25" i="4"/>
  <c r="F26" i="4"/>
  <c r="V8" i="9" l="1"/>
  <c r="V14" i="9" s="1"/>
  <c r="V26" i="9" s="1"/>
  <c r="V36" i="9" s="1"/>
  <c r="T38" i="9"/>
  <c r="Y8" i="9"/>
  <c r="Y14" i="9" s="1"/>
  <c r="Y26" i="9" s="1"/>
  <c r="Y36" i="9" s="1"/>
  <c r="W38" i="9"/>
  <c r="M24" i="9"/>
  <c r="K24" i="9"/>
  <c r="I25" i="9"/>
  <c r="I26" i="9"/>
  <c r="G26" i="4"/>
  <c r="F8" i="7"/>
  <c r="F12" i="7" s="1"/>
  <c r="H32" i="6"/>
  <c r="G26" i="5"/>
  <c r="AA8" i="9" l="1"/>
  <c r="AA14" i="9" s="1"/>
  <c r="AA26" i="9" s="1"/>
  <c r="AA36" i="9" s="1"/>
  <c r="Y38" i="9"/>
  <c r="X8" i="9"/>
  <c r="X14" i="9" s="1"/>
  <c r="X26" i="9" s="1"/>
  <c r="X36" i="9" s="1"/>
  <c r="V38" i="9"/>
  <c r="M26" i="9"/>
  <c r="K26" i="9"/>
  <c r="K25" i="9"/>
  <c r="M25" i="9"/>
  <c r="F20" i="8"/>
  <c r="F18" i="7"/>
  <c r="F22" i="7" s="1"/>
  <c r="H33" i="6"/>
  <c r="Z8" i="9" l="1"/>
  <c r="Z14" i="9" s="1"/>
  <c r="Z26" i="9" s="1"/>
  <c r="Z36" i="9" s="1"/>
  <c r="X38" i="9"/>
  <c r="AA38" i="9"/>
  <c r="AC8" i="9"/>
  <c r="AC14" i="9" s="1"/>
  <c r="AC26" i="9" s="1"/>
  <c r="AC36" i="9" s="1"/>
  <c r="F25" i="8"/>
  <c r="F18" i="8"/>
  <c r="F27" i="7"/>
  <c r="F17" i="5"/>
  <c r="F28" i="7"/>
  <c r="AE8" i="9" l="1"/>
  <c r="AE14" i="9" s="1"/>
  <c r="AE26" i="9" s="1"/>
  <c r="AE36" i="9" s="1"/>
  <c r="AC38" i="9"/>
  <c r="Z38" i="9"/>
  <c r="AB8" i="9"/>
  <c r="AB14" i="9" s="1"/>
  <c r="AB26" i="9" s="1"/>
  <c r="AB36" i="9" s="1"/>
  <c r="F20" i="5"/>
  <c r="F31" i="5" s="1"/>
  <c r="H23" i="6" s="1"/>
  <c r="F29" i="5"/>
  <c r="AD8" i="9" l="1"/>
  <c r="AD14" i="9" s="1"/>
  <c r="AD26" i="9" s="1"/>
  <c r="AD36" i="9" s="1"/>
  <c r="AB38" i="9"/>
  <c r="AE38" i="9"/>
  <c r="AG8" i="9"/>
  <c r="AG14" i="9" s="1"/>
  <c r="AG26" i="9" s="1"/>
  <c r="AG36" i="9" s="1"/>
  <c r="H19" i="5"/>
  <c r="F29" i="7"/>
  <c r="H25" i="6"/>
  <c r="H34" i="6" s="1"/>
  <c r="H8" i="6"/>
  <c r="F30" i="5"/>
  <c r="F32" i="5" s="1"/>
  <c r="AD38" i="9" l="1"/>
  <c r="AF8" i="9"/>
  <c r="AF14" i="9" s="1"/>
  <c r="AF26" i="9" s="1"/>
  <c r="AF36" i="9" s="1"/>
  <c r="AI8" i="9"/>
  <c r="AI14" i="9" s="1"/>
  <c r="AI26" i="9" s="1"/>
  <c r="AI36" i="9" s="1"/>
  <c r="AG38" i="9"/>
  <c r="F19" i="8"/>
  <c r="I8" i="15"/>
  <c r="I28" i="9"/>
  <c r="I32" i="9"/>
  <c r="F17" i="8"/>
  <c r="F9" i="8"/>
  <c r="H12" i="6"/>
  <c r="H18" i="6" s="1"/>
  <c r="H18" i="5"/>
  <c r="F32" i="7"/>
  <c r="F35" i="7" s="1"/>
  <c r="F10" i="8"/>
  <c r="I24" i="7"/>
  <c r="AF38" i="9" l="1"/>
  <c r="AH8" i="9"/>
  <c r="AH14" i="9" s="1"/>
  <c r="AH26" i="9" s="1"/>
  <c r="AH36" i="9" s="1"/>
  <c r="AI38" i="9"/>
  <c r="AK8" i="9"/>
  <c r="AK14" i="9" s="1"/>
  <c r="AK26" i="9" s="1"/>
  <c r="AK36" i="9" s="1"/>
  <c r="AK38" i="9" s="1"/>
  <c r="K32" i="9"/>
  <c r="M32" i="9"/>
  <c r="M28" i="9"/>
  <c r="K28" i="9"/>
  <c r="I36" i="9"/>
  <c r="I35" i="9"/>
  <c r="O8" i="15"/>
  <c r="O14" i="15" s="1"/>
  <c r="O26" i="15" s="1"/>
  <c r="O36" i="15" s="1"/>
  <c r="N8" i="15"/>
  <c r="I14" i="15"/>
  <c r="I33" i="6"/>
  <c r="F26" i="8" s="1"/>
  <c r="I17" i="6"/>
  <c r="I12" i="6"/>
  <c r="H35" i="6"/>
  <c r="I29" i="6"/>
  <c r="I25" i="6"/>
  <c r="I25" i="7"/>
  <c r="I26" i="7" s="1"/>
  <c r="AJ8" i="9" l="1"/>
  <c r="AJ14" i="9" s="1"/>
  <c r="AJ26" i="9" s="1"/>
  <c r="AH38" i="9"/>
  <c r="Q8" i="15"/>
  <c r="Q14" i="15" s="1"/>
  <c r="Q26" i="15" s="1"/>
  <c r="Q36" i="15" s="1"/>
  <c r="O38" i="15"/>
  <c r="K35" i="9"/>
  <c r="M35" i="9"/>
  <c r="J8" i="15"/>
  <c r="L8" i="15"/>
  <c r="N14" i="15"/>
  <c r="N26" i="15" s="1"/>
  <c r="N36" i="15" s="1"/>
  <c r="I38" i="9"/>
  <c r="M36" i="9"/>
  <c r="AJ36" i="9"/>
  <c r="AJ39" i="9" s="1"/>
  <c r="K36" i="9"/>
  <c r="H20" i="4"/>
  <c r="I20" i="15" s="1"/>
  <c r="I27" i="7"/>
  <c r="I32" i="7" s="1"/>
  <c r="N38" i="15" l="1"/>
  <c r="P8" i="15"/>
  <c r="P14" i="15" s="1"/>
  <c r="P26" i="15" s="1"/>
  <c r="P36" i="15" s="1"/>
  <c r="L14" i="15"/>
  <c r="M8" i="15"/>
  <c r="K20" i="15"/>
  <c r="M20" i="15"/>
  <c r="K8" i="15"/>
  <c r="J14" i="15"/>
  <c r="AJ38" i="9"/>
  <c r="K38" i="9"/>
  <c r="S8" i="15"/>
  <c r="S14" i="15" s="1"/>
  <c r="S26" i="15" s="1"/>
  <c r="S36" i="15" s="1"/>
  <c r="Q38" i="15"/>
  <c r="I20" i="4"/>
  <c r="H22" i="8"/>
  <c r="H26" i="7"/>
  <c r="H31" i="7" s="1"/>
  <c r="H22" i="4"/>
  <c r="U8" i="15" l="1"/>
  <c r="U14" i="15" s="1"/>
  <c r="U26" i="15" s="1"/>
  <c r="U36" i="15" s="1"/>
  <c r="S38" i="15"/>
  <c r="M14" i="15"/>
  <c r="L26" i="15"/>
  <c r="R8" i="15"/>
  <c r="R14" i="15" s="1"/>
  <c r="R26" i="15" s="1"/>
  <c r="R36" i="15" s="1"/>
  <c r="P38" i="15"/>
  <c r="K14" i="15"/>
  <c r="J26" i="15"/>
  <c r="I22" i="4"/>
  <c r="H25" i="4"/>
  <c r="T8" i="15" l="1"/>
  <c r="T14" i="15" s="1"/>
  <c r="T26" i="15" s="1"/>
  <c r="T36" i="15" s="1"/>
  <c r="R38" i="15"/>
  <c r="H26" i="4"/>
  <c r="I26" i="4" s="1"/>
  <c r="I21" i="15"/>
  <c r="J36" i="15"/>
  <c r="L36" i="15"/>
  <c r="U38" i="15"/>
  <c r="W8" i="15"/>
  <c r="W14" i="15" s="1"/>
  <c r="W26" i="15" s="1"/>
  <c r="W36" i="15" s="1"/>
  <c r="I25" i="4"/>
  <c r="I26" i="5" l="1"/>
  <c r="J32" i="6"/>
  <c r="J33" i="6" s="1"/>
  <c r="H8" i="7"/>
  <c r="H12" i="7" s="1"/>
  <c r="M21" i="15"/>
  <c r="K21" i="15"/>
  <c r="I24" i="15"/>
  <c r="L38" i="15"/>
  <c r="J38" i="15"/>
  <c r="Y8" i="15"/>
  <c r="Y14" i="15" s="1"/>
  <c r="Y26" i="15" s="1"/>
  <c r="Y36" i="15" s="1"/>
  <c r="W38" i="15"/>
  <c r="T38" i="15"/>
  <c r="V8" i="15"/>
  <c r="V14" i="15" s="1"/>
  <c r="V26" i="15" s="1"/>
  <c r="V36" i="15" s="1"/>
  <c r="H20" i="8"/>
  <c r="H18" i="7"/>
  <c r="H22" i="7" s="1"/>
  <c r="AA8" i="15" l="1"/>
  <c r="AA14" i="15" s="1"/>
  <c r="AA26" i="15" s="1"/>
  <c r="AA36" i="15" s="1"/>
  <c r="Y38" i="15"/>
  <c r="V38" i="15"/>
  <c r="X8" i="15"/>
  <c r="X14" i="15" s="1"/>
  <c r="X26" i="15" s="1"/>
  <c r="X36" i="15" s="1"/>
  <c r="I25" i="15"/>
  <c r="K25" i="15" s="1"/>
  <c r="M24" i="15"/>
  <c r="K24" i="15"/>
  <c r="I26" i="15"/>
  <c r="H25" i="8"/>
  <c r="H18" i="8"/>
  <c r="H17" i="5"/>
  <c r="H27" i="7"/>
  <c r="H28" i="7"/>
  <c r="M25" i="15" l="1"/>
  <c r="Z8" i="15"/>
  <c r="Z14" i="15" s="1"/>
  <c r="Z26" i="15" s="1"/>
  <c r="Z36" i="15" s="1"/>
  <c r="X38" i="15"/>
  <c r="K26" i="15"/>
  <c r="M26" i="15"/>
  <c r="AA38" i="15"/>
  <c r="AC8" i="15"/>
  <c r="AC14" i="15" s="1"/>
  <c r="AC26" i="15" s="1"/>
  <c r="AC36" i="15" s="1"/>
  <c r="H20" i="5"/>
  <c r="H31" i="5" s="1"/>
  <c r="J23" i="6" s="1"/>
  <c r="H29" i="5"/>
  <c r="AB8" i="15" l="1"/>
  <c r="AB14" i="15" s="1"/>
  <c r="AB26" i="15" s="1"/>
  <c r="AB36" i="15" s="1"/>
  <c r="Z38" i="15"/>
  <c r="AC38" i="15"/>
  <c r="AE8" i="15"/>
  <c r="AE14" i="15" s="1"/>
  <c r="AE26" i="15" s="1"/>
  <c r="AE36" i="15" s="1"/>
  <c r="J19" i="5"/>
  <c r="H29" i="7"/>
  <c r="J25" i="6"/>
  <c r="J34" i="6" s="1"/>
  <c r="H30" i="5"/>
  <c r="H32" i="5" s="1"/>
  <c r="J8" i="6"/>
  <c r="I32" i="15" l="1"/>
  <c r="I28" i="15"/>
  <c r="AG8" i="15"/>
  <c r="AG14" i="15" s="1"/>
  <c r="AG26" i="15" s="1"/>
  <c r="AG36" i="15" s="1"/>
  <c r="AE38" i="15"/>
  <c r="H19" i="8"/>
  <c r="I8" i="16"/>
  <c r="AB38" i="15"/>
  <c r="AD8" i="15"/>
  <c r="AD14" i="15" s="1"/>
  <c r="AD26" i="15" s="1"/>
  <c r="AD36" i="15" s="1"/>
  <c r="H17" i="8"/>
  <c r="H9" i="8"/>
  <c r="H32" i="7"/>
  <c r="H35" i="7" s="1"/>
  <c r="J12" i="6"/>
  <c r="J18" i="6" s="1"/>
  <c r="J18" i="5"/>
  <c r="H10" i="8"/>
  <c r="K24" i="7"/>
  <c r="I14" i="16" l="1"/>
  <c r="O8" i="16"/>
  <c r="O14" i="16" s="1"/>
  <c r="O26" i="16" s="1"/>
  <c r="O36" i="16" s="1"/>
  <c r="N8" i="16"/>
  <c r="AD38" i="15"/>
  <c r="AF8" i="15"/>
  <c r="AF14" i="15" s="1"/>
  <c r="AF26" i="15" s="1"/>
  <c r="AF36" i="15" s="1"/>
  <c r="K28" i="15"/>
  <c r="M28" i="15"/>
  <c r="I35" i="15"/>
  <c r="I36" i="15"/>
  <c r="AI8" i="15"/>
  <c r="AI14" i="15" s="1"/>
  <c r="AI26" i="15" s="1"/>
  <c r="AI36" i="15" s="1"/>
  <c r="AG38" i="15"/>
  <c r="M32" i="15"/>
  <c r="K32" i="15"/>
  <c r="K25" i="7"/>
  <c r="K26" i="7" s="1"/>
  <c r="K17" i="6"/>
  <c r="K29" i="6"/>
  <c r="J35" i="6"/>
  <c r="K12" i="6"/>
  <c r="K25" i="6"/>
  <c r="K33" i="6"/>
  <c r="H26" i="8" s="1"/>
  <c r="M35" i="15" l="1"/>
  <c r="K35" i="15"/>
  <c r="O38" i="16"/>
  <c r="Q8" i="16"/>
  <c r="Q14" i="16" s="1"/>
  <c r="Q26" i="16" s="1"/>
  <c r="Q36" i="16" s="1"/>
  <c r="AH8" i="15"/>
  <c r="AH14" i="15" s="1"/>
  <c r="AH26" i="15" s="1"/>
  <c r="AH36" i="15" s="1"/>
  <c r="AF38" i="15"/>
  <c r="L8" i="16"/>
  <c r="N14" i="16"/>
  <c r="N26" i="16" s="1"/>
  <c r="N36" i="16" s="1"/>
  <c r="J8" i="16"/>
  <c r="AI38" i="15"/>
  <c r="AK8" i="15"/>
  <c r="AK14" i="15" s="1"/>
  <c r="AK26" i="15" s="1"/>
  <c r="AK36" i="15" s="1"/>
  <c r="AK38" i="15" s="1"/>
  <c r="AJ36" i="15"/>
  <c r="I38" i="15"/>
  <c r="K36" i="15"/>
  <c r="M36" i="15"/>
  <c r="J20" i="4"/>
  <c r="I20" i="16" s="1"/>
  <c r="K27" i="7"/>
  <c r="K32" i="7" s="1"/>
  <c r="L14" i="16" l="1"/>
  <c r="M8" i="16"/>
  <c r="AJ38" i="15"/>
  <c r="K38" i="15"/>
  <c r="AJ8" i="15"/>
  <c r="AH38" i="15"/>
  <c r="S8" i="16"/>
  <c r="S14" i="16" s="1"/>
  <c r="S26" i="16" s="1"/>
  <c r="S36" i="16" s="1"/>
  <c r="Q38" i="16"/>
  <c r="N38" i="16"/>
  <c r="P8" i="16"/>
  <c r="P14" i="16" s="1"/>
  <c r="P26" i="16" s="1"/>
  <c r="P36" i="16" s="1"/>
  <c r="M20" i="16"/>
  <c r="K20" i="16"/>
  <c r="K8" i="16"/>
  <c r="J14" i="16"/>
  <c r="J26" i="7"/>
  <c r="J31" i="7" s="1"/>
  <c r="J22" i="8"/>
  <c r="K20" i="4"/>
  <c r="J22" i="4"/>
  <c r="S38" i="16" l="1"/>
  <c r="U8" i="16"/>
  <c r="U14" i="16" s="1"/>
  <c r="U26" i="16" s="1"/>
  <c r="U36" i="16" s="1"/>
  <c r="AJ39" i="15"/>
  <c r="AJ14" i="15"/>
  <c r="AJ26" i="15" s="1"/>
  <c r="R8" i="16"/>
  <c r="R14" i="16" s="1"/>
  <c r="R26" i="16" s="1"/>
  <c r="R36" i="16" s="1"/>
  <c r="P38" i="16"/>
  <c r="K14" i="16"/>
  <c r="J26" i="16"/>
  <c r="L26" i="16"/>
  <c r="M14" i="16"/>
  <c r="K22" i="4"/>
  <c r="J25" i="4"/>
  <c r="R38" i="16" l="1"/>
  <c r="T8" i="16"/>
  <c r="T14" i="16" s="1"/>
  <c r="T26" i="16" s="1"/>
  <c r="T36" i="16" s="1"/>
  <c r="J36" i="16"/>
  <c r="U38" i="16"/>
  <c r="W8" i="16"/>
  <c r="W14" i="16" s="1"/>
  <c r="W26" i="16" s="1"/>
  <c r="W36" i="16" s="1"/>
  <c r="J26" i="4"/>
  <c r="L32" i="6" s="1"/>
  <c r="I21" i="16"/>
  <c r="L36" i="16"/>
  <c r="K25" i="4"/>
  <c r="K26" i="5" l="1"/>
  <c r="M21" i="16"/>
  <c r="K21" i="16"/>
  <c r="I24" i="16"/>
  <c r="Y8" i="16"/>
  <c r="Y14" i="16" s="1"/>
  <c r="Y26" i="16" s="1"/>
  <c r="Y36" i="16" s="1"/>
  <c r="W38" i="16"/>
  <c r="K26" i="4"/>
  <c r="J8" i="7"/>
  <c r="J12" i="7" s="1"/>
  <c r="J18" i="7" s="1"/>
  <c r="J22" i="7" s="1"/>
  <c r="J38" i="16"/>
  <c r="T38" i="16"/>
  <c r="V8" i="16"/>
  <c r="V14" i="16" s="1"/>
  <c r="V26" i="16" s="1"/>
  <c r="V36" i="16" s="1"/>
  <c r="L38" i="16"/>
  <c r="J20" i="8"/>
  <c r="L33" i="6"/>
  <c r="Y38" i="16" l="1"/>
  <c r="AA8" i="16"/>
  <c r="AA14" i="16" s="1"/>
  <c r="AA26" i="16" s="1"/>
  <c r="AA36" i="16" s="1"/>
  <c r="V38" i="16"/>
  <c r="X8" i="16"/>
  <c r="X14" i="16" s="1"/>
  <c r="X26" i="16" s="1"/>
  <c r="X36" i="16" s="1"/>
  <c r="I25" i="16"/>
  <c r="K24" i="16"/>
  <c r="M24" i="16"/>
  <c r="I26" i="16"/>
  <c r="J27" i="7"/>
  <c r="J17" i="5"/>
  <c r="J28" i="7"/>
  <c r="J25" i="8"/>
  <c r="J18" i="8"/>
  <c r="M26" i="16" l="1"/>
  <c r="K26" i="16"/>
  <c r="M25" i="16"/>
  <c r="K25" i="16"/>
  <c r="Z8" i="16"/>
  <c r="Z14" i="16" s="1"/>
  <c r="Z26" i="16" s="1"/>
  <c r="Z36" i="16" s="1"/>
  <c r="X38" i="16"/>
  <c r="AC8" i="16"/>
  <c r="AC14" i="16" s="1"/>
  <c r="AC26" i="16" s="1"/>
  <c r="AC36" i="16" s="1"/>
  <c r="AA38" i="16"/>
  <c r="J20" i="5"/>
  <c r="J31" i="5" s="1"/>
  <c r="L23" i="6" s="1"/>
  <c r="J29" i="5"/>
  <c r="AB8" i="16" l="1"/>
  <c r="AB14" i="16" s="1"/>
  <c r="AB26" i="16" s="1"/>
  <c r="AB36" i="16" s="1"/>
  <c r="Z38" i="16"/>
  <c r="AC38" i="16"/>
  <c r="AE8" i="16"/>
  <c r="AE14" i="16" s="1"/>
  <c r="AE26" i="16" s="1"/>
  <c r="AE36" i="16" s="1"/>
  <c r="L8" i="6"/>
  <c r="J30" i="5"/>
  <c r="J32" i="5" s="1"/>
  <c r="L19" i="5"/>
  <c r="J29" i="7"/>
  <c r="L25" i="6"/>
  <c r="L34" i="6" s="1"/>
  <c r="I32" i="16" l="1"/>
  <c r="I28" i="16"/>
  <c r="AE38" i="16"/>
  <c r="AG8" i="16"/>
  <c r="AG14" i="16" s="1"/>
  <c r="AG26" i="16" s="1"/>
  <c r="AG36" i="16" s="1"/>
  <c r="J19" i="8"/>
  <c r="I8" i="17"/>
  <c r="AD8" i="16"/>
  <c r="AD14" i="16" s="1"/>
  <c r="AD26" i="16" s="1"/>
  <c r="AD36" i="16" s="1"/>
  <c r="AB38" i="16"/>
  <c r="J10" i="8"/>
  <c r="J9" i="8"/>
  <c r="M24" i="7"/>
  <c r="M25" i="7" s="1"/>
  <c r="M26" i="7" s="1"/>
  <c r="J17" i="8"/>
  <c r="J32" i="7"/>
  <c r="J35" i="7" s="1"/>
  <c r="L18" i="5"/>
  <c r="L12" i="6"/>
  <c r="L18" i="6" s="1"/>
  <c r="AD38" i="16" l="1"/>
  <c r="AF8" i="16"/>
  <c r="AF14" i="16" s="1"/>
  <c r="AF26" i="16" s="1"/>
  <c r="AF36" i="16" s="1"/>
  <c r="N8" i="17"/>
  <c r="O8" i="17"/>
  <c r="O14" i="17" s="1"/>
  <c r="O26" i="17" s="1"/>
  <c r="O36" i="17" s="1"/>
  <c r="I14" i="17"/>
  <c r="AI8" i="16"/>
  <c r="AI14" i="16" s="1"/>
  <c r="AI26" i="16" s="1"/>
  <c r="AI36" i="16" s="1"/>
  <c r="AG38" i="16"/>
  <c r="M28" i="16"/>
  <c r="K28" i="16"/>
  <c r="I36" i="16"/>
  <c r="I35" i="16"/>
  <c r="M32" i="16"/>
  <c r="K32" i="16"/>
  <c r="L20" i="4"/>
  <c r="I20" i="17" s="1"/>
  <c r="M27" i="7"/>
  <c r="M32" i="7" s="1"/>
  <c r="M17" i="6"/>
  <c r="M29" i="6"/>
  <c r="M33" i="6"/>
  <c r="J26" i="8" s="1"/>
  <c r="L35" i="6"/>
  <c r="M25" i="6"/>
  <c r="M12" i="6"/>
  <c r="AK8" i="16" l="1"/>
  <c r="AK14" i="16" s="1"/>
  <c r="AK26" i="16" s="1"/>
  <c r="AK36" i="16" s="1"/>
  <c r="AK38" i="16" s="1"/>
  <c r="AI38" i="16"/>
  <c r="M20" i="17"/>
  <c r="K20" i="17"/>
  <c r="J8" i="17"/>
  <c r="L8" i="17"/>
  <c r="N14" i="17"/>
  <c r="N26" i="17" s="1"/>
  <c r="N36" i="17" s="1"/>
  <c r="Q8" i="17"/>
  <c r="Q14" i="17" s="1"/>
  <c r="Q26" i="17" s="1"/>
  <c r="Q36" i="17" s="1"/>
  <c r="O38" i="17"/>
  <c r="M35" i="16"/>
  <c r="K35" i="16"/>
  <c r="AJ36" i="16"/>
  <c r="I38" i="16"/>
  <c r="M36" i="16"/>
  <c r="K36" i="16"/>
  <c r="AH8" i="16"/>
  <c r="AH14" i="16" s="1"/>
  <c r="AH26" i="16" s="1"/>
  <c r="AH36" i="16" s="1"/>
  <c r="AF38" i="16"/>
  <c r="L22" i="8"/>
  <c r="M20" i="4"/>
  <c r="L26" i="7"/>
  <c r="L31" i="7" s="1"/>
  <c r="L22" i="4"/>
  <c r="M8" i="17" l="1"/>
  <c r="L14" i="17"/>
  <c r="AJ38" i="16"/>
  <c r="K38" i="16"/>
  <c r="K8" i="17"/>
  <c r="J14" i="17"/>
  <c r="S8" i="17"/>
  <c r="S14" i="17" s="1"/>
  <c r="S26" i="17" s="1"/>
  <c r="S36" i="17" s="1"/>
  <c r="Q38" i="17"/>
  <c r="AJ8" i="16"/>
  <c r="AH38" i="16"/>
  <c r="N38" i="17"/>
  <c r="P8" i="17"/>
  <c r="P14" i="17" s="1"/>
  <c r="P26" i="17" s="1"/>
  <c r="P36" i="17" s="1"/>
  <c r="M22" i="4"/>
  <c r="L25" i="4"/>
  <c r="S38" i="17" l="1"/>
  <c r="U8" i="17"/>
  <c r="U14" i="17" s="1"/>
  <c r="U26" i="17" s="1"/>
  <c r="U36" i="17" s="1"/>
  <c r="L26" i="4"/>
  <c r="M26" i="4" s="1"/>
  <c r="I21" i="17"/>
  <c r="J26" i="17"/>
  <c r="K14" i="17"/>
  <c r="R8" i="17"/>
  <c r="R14" i="17" s="1"/>
  <c r="R26" i="17" s="1"/>
  <c r="R36" i="17" s="1"/>
  <c r="P38" i="17"/>
  <c r="M14" i="17"/>
  <c r="L26" i="17"/>
  <c r="AJ39" i="16"/>
  <c r="AJ14" i="16"/>
  <c r="AJ26" i="16" s="1"/>
  <c r="N32" i="6"/>
  <c r="N33" i="6" s="1"/>
  <c r="M26" i="5"/>
  <c r="M25" i="4"/>
  <c r="L8" i="7" l="1"/>
  <c r="L12" i="7" s="1"/>
  <c r="R38" i="17"/>
  <c r="T8" i="17"/>
  <c r="T14" i="17" s="1"/>
  <c r="T26" i="17" s="1"/>
  <c r="T36" i="17" s="1"/>
  <c r="J36" i="17"/>
  <c r="M21" i="17"/>
  <c r="K21" i="17"/>
  <c r="I24" i="17"/>
  <c r="L36" i="17"/>
  <c r="W8" i="17"/>
  <c r="W14" i="17" s="1"/>
  <c r="W26" i="17" s="1"/>
  <c r="W36" i="17" s="1"/>
  <c r="U38" i="17"/>
  <c r="L25" i="8"/>
  <c r="L18" i="8"/>
  <c r="L20" i="8"/>
  <c r="L18" i="7"/>
  <c r="L22" i="7" s="1"/>
  <c r="L38" i="17" l="1"/>
  <c r="I25" i="17"/>
  <c r="K24" i="17"/>
  <c r="M24" i="17"/>
  <c r="I26" i="17"/>
  <c r="J38" i="17"/>
  <c r="Y8" i="17"/>
  <c r="Y14" i="17" s="1"/>
  <c r="Y26" i="17" s="1"/>
  <c r="Y36" i="17" s="1"/>
  <c r="W38" i="17"/>
  <c r="T38" i="17"/>
  <c r="V8" i="17"/>
  <c r="V14" i="17" s="1"/>
  <c r="V26" i="17" s="1"/>
  <c r="V36" i="17" s="1"/>
  <c r="L17" i="5"/>
  <c r="L27" i="7"/>
  <c r="L28" i="7"/>
  <c r="K26" i="17" l="1"/>
  <c r="M26" i="17"/>
  <c r="V38" i="17"/>
  <c r="X8" i="17"/>
  <c r="X14" i="17" s="1"/>
  <c r="X26" i="17" s="1"/>
  <c r="X36" i="17" s="1"/>
  <c r="M25" i="17"/>
  <c r="K25" i="17"/>
  <c r="Y38" i="17"/>
  <c r="AA8" i="17"/>
  <c r="AA14" i="17" s="1"/>
  <c r="AA26" i="17" s="1"/>
  <c r="AA36" i="17" s="1"/>
  <c r="L20" i="5"/>
  <c r="L31" i="5" s="1"/>
  <c r="N23" i="6" s="1"/>
  <c r="L29" i="5"/>
  <c r="X38" i="17" l="1"/>
  <c r="Z8" i="17"/>
  <c r="Z14" i="17" s="1"/>
  <c r="Z26" i="17" s="1"/>
  <c r="Z36" i="17" s="1"/>
  <c r="AA38" i="17"/>
  <c r="AC8" i="17"/>
  <c r="AC14" i="17" s="1"/>
  <c r="AC26" i="17" s="1"/>
  <c r="AC36" i="17" s="1"/>
  <c r="L30" i="5"/>
  <c r="L32" i="5" s="1"/>
  <c r="N8" i="6"/>
  <c r="N12" i="6" s="1"/>
  <c r="N18" i="6" s="1"/>
  <c r="L29" i="7"/>
  <c r="N25" i="6"/>
  <c r="N34" i="6" s="1"/>
  <c r="L17" i="8" s="1"/>
  <c r="I32" i="17" l="1"/>
  <c r="I28" i="17"/>
  <c r="AC38" i="17"/>
  <c r="AE8" i="17"/>
  <c r="AE14" i="17" s="1"/>
  <c r="AE26" i="17" s="1"/>
  <c r="AE36" i="17" s="1"/>
  <c r="AB8" i="17"/>
  <c r="AB14" i="17" s="1"/>
  <c r="AB26" i="17" s="1"/>
  <c r="AB36" i="17" s="1"/>
  <c r="Z38" i="17"/>
  <c r="L10" i="8"/>
  <c r="L9" i="8"/>
  <c r="L19" i="8"/>
  <c r="L32" i="7"/>
  <c r="L35" i="7" s="1"/>
  <c r="O17" i="6"/>
  <c r="O12" i="6"/>
  <c r="O33" i="6"/>
  <c r="L26" i="8" s="1"/>
  <c r="O29" i="6"/>
  <c r="O25" i="6"/>
  <c r="N35" i="6"/>
  <c r="AB38" i="17" l="1"/>
  <c r="AD8" i="17"/>
  <c r="AD14" i="17" s="1"/>
  <c r="AD26" i="17" s="1"/>
  <c r="AD36" i="17" s="1"/>
  <c r="AG8" i="17"/>
  <c r="AG14" i="17" s="1"/>
  <c r="AG26" i="17" s="1"/>
  <c r="AG36" i="17" s="1"/>
  <c r="AE38" i="17"/>
  <c r="K28" i="17"/>
  <c r="M28" i="17"/>
  <c r="I36" i="17"/>
  <c r="I35" i="17"/>
  <c r="K32" i="17"/>
  <c r="M32" i="17"/>
  <c r="M35" i="17" l="1"/>
  <c r="K35" i="17"/>
  <c r="AD38" i="17"/>
  <c r="AF8" i="17"/>
  <c r="AF14" i="17" s="1"/>
  <c r="AF26" i="17" s="1"/>
  <c r="AF36" i="17" s="1"/>
  <c r="AJ36" i="17"/>
  <c r="I38" i="17"/>
  <c r="M36" i="17"/>
  <c r="K36" i="17"/>
  <c r="AI8" i="17"/>
  <c r="AI14" i="17" s="1"/>
  <c r="AI26" i="17" s="1"/>
  <c r="AI36" i="17" s="1"/>
  <c r="AG38" i="17"/>
  <c r="AH8" i="17" l="1"/>
  <c r="AH14" i="17" s="1"/>
  <c r="AH26" i="17" s="1"/>
  <c r="AH36" i="17" s="1"/>
  <c r="AF38" i="17"/>
  <c r="AJ38" i="17"/>
  <c r="K38" i="17"/>
  <c r="AI38" i="17"/>
  <c r="AK8" i="17"/>
  <c r="AK14" i="17" s="1"/>
  <c r="AK26" i="17" s="1"/>
  <c r="AK36" i="17" s="1"/>
  <c r="AK38" i="17" s="1"/>
  <c r="AJ8" i="17" l="1"/>
  <c r="AH38" i="17"/>
  <c r="AJ39" i="17" l="1"/>
  <c r="AJ14" i="17"/>
  <c r="AJ26" i="17" s="1"/>
</calcChain>
</file>

<file path=xl/comments1.xml><?xml version="1.0" encoding="utf-8"?>
<comments xmlns="http://schemas.openxmlformats.org/spreadsheetml/2006/main">
  <authors>
    <author>Bnt</author>
    <author>Reto Rüttimann</author>
  </authors>
  <commentList>
    <comment ref="E13" authorId="0" shapeId="0">
      <text>
        <r>
          <rPr>
            <sz val="8"/>
            <color indexed="81"/>
            <rFont val="Arial"/>
            <family val="2"/>
          </rPr>
          <t>Geben Sie in diesem Feld den Namen Ihrer Firma ein. Dieser wird automatisch auf die Folgeseiten übertragen.
(Bsp.: Felix Muster AG, Zürich)</t>
        </r>
      </text>
    </comment>
    <comment ref="E14" authorId="1" shapeId="0">
      <text>
        <r>
          <rPr>
            <sz val="8"/>
            <color indexed="81"/>
            <rFont val="Arial"/>
            <family val="2"/>
          </rPr>
          <t xml:space="preserve">Geben Sie hier das erste Geschäftsjahr Ihrer Betriebstätigkeit ein. </t>
        </r>
      </text>
    </comment>
  </commentList>
</comments>
</file>

<file path=xl/comments10.xml><?xml version="1.0" encoding="utf-8"?>
<comments xmlns="http://schemas.openxmlformats.org/spreadsheetml/2006/main">
  <authors>
    <author>Reto Rüttimann</author>
  </authors>
  <commentList>
    <comment ref="I7" authorId="0" shapeId="0">
      <text>
        <r>
          <rPr>
            <sz val="8"/>
            <color indexed="81"/>
            <rFont val="Arial"/>
            <family val="2"/>
          </rPr>
          <t>In dieser Spalte werden die jährlichen Ein- und Ausgänge aus der Erfolgsrechnung abgebildet.</t>
        </r>
      </text>
    </comment>
    <comment ref="J7" authorId="0" shapeId="0">
      <text>
        <r>
          <rPr>
            <sz val="8"/>
            <color indexed="81"/>
            <rFont val="Arial"/>
            <family val="2"/>
          </rPr>
          <t>In dieser Spalte werden die auf Monatsbasis zuzuteilenden Ein- und Ausgänge addiert.</t>
        </r>
      </text>
    </comment>
    <comment ref="K7" authorId="0" shapeId="0">
      <text>
        <r>
          <rPr>
            <sz val="8"/>
            <color indexed="81"/>
            <rFont val="Arial"/>
            <family val="2"/>
          </rPr>
          <t>Nach erfolgter Zuteilung der monatlichen Ein- und Ausgänge sollte die Zuteilung der Vorgabe entsprechen.</t>
        </r>
      </text>
    </comment>
    <comment ref="L7" authorId="0" shapeId="0">
      <text>
        <r>
          <rPr>
            <sz val="8"/>
            <color indexed="81"/>
            <rFont val="Arial"/>
            <family val="2"/>
          </rPr>
          <t>Total der IST-Ein- und Ausgänge.</t>
        </r>
      </text>
    </comment>
    <comment ref="M7" authorId="0" shapeId="0">
      <text>
        <r>
          <rPr>
            <sz val="8"/>
            <color indexed="81"/>
            <rFont val="Arial"/>
            <family val="2"/>
          </rPr>
          <t>Prozentualer Anteil der Total Ist-Ein- und Ausgänge im Verhältnis zu der Soll Vorgabe.</t>
        </r>
      </text>
    </comment>
  </commentList>
</comments>
</file>

<file path=xl/comments2.xml><?xml version="1.0" encoding="utf-8"?>
<comments xmlns="http://schemas.openxmlformats.org/spreadsheetml/2006/main">
  <authors>
    <author>Reto Rüttimann</author>
  </authors>
  <commentList>
    <comment ref="I13" authorId="0" shapeId="0">
      <text>
        <r>
          <rPr>
            <b/>
            <sz val="8"/>
            <color indexed="81"/>
            <rFont val="Arial"/>
            <family val="2"/>
          </rPr>
          <t>Bitte geben Sie hier die betriebsnotwendige Mindestliquidität ein.</t>
        </r>
        <r>
          <rPr>
            <sz val="8"/>
            <color indexed="81"/>
            <rFont val="Arial"/>
            <family val="2"/>
          </rPr>
          <t xml:space="preserve">
Diese beinhaltet beispielsweise den notwendigen Kassenbestand Ihres Betriebs.</t>
        </r>
      </text>
    </comment>
    <comment ref="I14" authorId="0" shapeId="0">
      <text>
        <r>
          <rPr>
            <b/>
            <sz val="8"/>
            <color indexed="81"/>
            <rFont val="Arial"/>
            <family val="2"/>
          </rPr>
          <t xml:space="preserve">Die Debitorenfrist gibt an, innerhalb welcher Frist die gestellten Rechnungen im Durchschnitt bezahlt werden.
</t>
        </r>
        <r>
          <rPr>
            <sz val="8"/>
            <color indexed="81"/>
            <rFont val="Arial"/>
            <family val="2"/>
          </rPr>
          <t xml:space="preserve">
Bitte geben Sie hier nicht die in Ihren Rechnungen gestellte Zahlungsfrist an, sondern die effektive Frist, bis wann Ihre Kunden die Rechnungen begleichen.</t>
        </r>
      </text>
    </comment>
    <comment ref="I15" authorId="0" shapeId="0">
      <text>
        <r>
          <rPr>
            <sz val="8"/>
            <color indexed="81"/>
            <rFont val="Arial"/>
            <family val="2"/>
          </rPr>
          <t>In dieser Position werden sämtliche übrige kurzfristigen Forderungen wie Transitorische Aktiven bzw. Rechnungsabgrenzungen, Mehrwertsteuerforderungen usw. zusammengefasst.
Der Einfachheit halber sieht das Modell vor, dass sich diese Position in den Folgejahren parallel zum Umsatz (in %) entwickelt.</t>
        </r>
      </text>
    </comment>
    <comment ref="I16" authorId="0" shapeId="0">
      <text>
        <r>
          <rPr>
            <sz val="8"/>
            <color indexed="81"/>
            <rFont val="Arial"/>
            <family val="2"/>
          </rPr>
          <t xml:space="preserve">Die durchschnittliche Lagerdauer gibt Auskunft über die Situation im Lager bzw. die Entwicklung der Kapitalbindung im Lager. Sie zeigt also auf, wie lange die Vorräte - und damit natürlich auch das dafür benötigte Kapital - durchschnittlich im Lager gebunden sind.
Die Lagerdauer berechnet sich wie folgt:
</t>
        </r>
        <r>
          <rPr>
            <u/>
            <sz val="8"/>
            <color indexed="81"/>
            <rFont val="Arial"/>
            <family val="2"/>
          </rPr>
          <t>Lagerbestand x 360</t>
        </r>
        <r>
          <rPr>
            <sz val="8"/>
            <color indexed="81"/>
            <rFont val="Arial"/>
            <family val="2"/>
          </rPr>
          <t xml:space="preserve">
Warenaufwand
Beim Computerhersteller Dell liegt der Lagerumschlag bei ca. 4 Tagen, bei Compaq bei ca. 54 Tagen und bei Hewlett-Packard lag er sogar bei 91 Tagen. (Quelle: Scheuss, 2004)</t>
        </r>
      </text>
    </comment>
    <comment ref="I19" authorId="0" shapeId="0">
      <text>
        <r>
          <rPr>
            <sz val="8"/>
            <color indexed="81"/>
            <rFont val="Arial"/>
            <family val="2"/>
          </rPr>
          <t>Die hier zu erfassenden Abschreibungssätze beziehen sich auf den Buch- bzw. Restwert (degressives Verfahren). 
Diese sind im Normalfall doppelt so hoch wie die Abschreibungssätze vom Anschaffungswert (lineares Verfahren).
Bitte benutzen Sie als Anhaltspunkt das Merkblatt der Eidgenössischen Steuerverwaltung gemäss nebenstehendem Link.</t>
        </r>
      </text>
    </comment>
    <comment ref="I20" authorId="0" shapeId="0">
      <text>
        <r>
          <rPr>
            <sz val="8"/>
            <color indexed="81"/>
            <rFont val="Arial"/>
            <family val="2"/>
          </rPr>
          <t>Die hier zu erfassenden Abschreibungssätze beziehen sich auf den Buch- bzw. Restwert (degressives Verfahren). 
Diese sind im Normalfall doppelt so hoch wie die Abschreibungssätze vom Anschaffungswert (lineares Verfahren).
Bitte benutzen Sie als Anhaltspunkt das Merkblatt der Eidgenössischen Steuerverwaltung gemäss nebenstehendem Link.</t>
        </r>
      </text>
    </comment>
    <comment ref="I21" authorId="0" shapeId="0">
      <text>
        <r>
          <rPr>
            <sz val="8"/>
            <color indexed="81"/>
            <rFont val="Arial"/>
            <family val="2"/>
          </rPr>
          <t>Die hier zu erfassenden Abschreibungssätze beziehen sich auf den Buch- bzw. Restwert (degressives Verfahren). 
Diese sind im Normalfall doppelt so hoch wie die Abschreibungssätze vom Anschaffungswert (lineares Verfahren).
Bitte benutzen Sie als Anhaltspunkt das Merkblatt der Eidgenössischen Steuerverwaltung gemäss nebenstehendem Link.</t>
        </r>
      </text>
    </comment>
    <comment ref="I27" authorId="0" shapeId="0">
      <text>
        <r>
          <rPr>
            <b/>
            <sz val="8"/>
            <color indexed="81"/>
            <rFont val="Arial"/>
            <family val="2"/>
          </rPr>
          <t xml:space="preserve">Die Kreditorenfrist gibt an, nach wie vielen Tagen Sie im Durchschnitt Ihre  Lieferantenrechnungen bezahlen.
</t>
        </r>
        <r>
          <rPr>
            <sz val="8"/>
            <color indexed="81"/>
            <rFont val="Arial"/>
            <family val="2"/>
          </rPr>
          <t>Um diesen Parameter ergänzen zu können, ist es wichtig, dass Ihnen die Zahlungsfristen Ihrer Lieferanten bekannt sind.</t>
        </r>
      </text>
    </comment>
    <comment ref="I29" authorId="0" shapeId="0">
      <text>
        <r>
          <rPr>
            <sz val="8"/>
            <color indexed="81"/>
            <rFont val="Arial"/>
            <family val="2"/>
          </rPr>
          <t>In dieser Position werden sämtliche übrige kurzfristigen Verbindlichkeiten wie Transitorische Passiven bzw. Rechnungsabgrenzungen, Steuerverbindlichkeiten, kurzfristige Rückstellungen usw. zusammengefasst.
Der Einfachheit halber sieht das Modell vor, dass sich diese Position in den Folgejahren parallel zum Umsatz (in %) entwickelt.</t>
        </r>
      </text>
    </comment>
    <comment ref="I33" authorId="0" shapeId="0">
      <text>
        <r>
          <rPr>
            <sz val="8"/>
            <color indexed="81"/>
            <rFont val="Arial"/>
            <family val="2"/>
          </rPr>
          <t xml:space="preserve">Rückstellungen sind Verpflichtungen, bei denen bezüglich Höhe, Fälligkeit, Tatbestand und/oder Empfänger Ungewissheit besteht. Rückstellungen werden in der Regel für Garantieleistungen, Prozesskosten bei einem schwebenden Verfahren oder bei noch unklaren Schadenersatzverpflichtungen gebildet.
</t>
        </r>
        <r>
          <rPr>
            <b/>
            <sz val="8"/>
            <color indexed="81"/>
            <rFont val="Arial"/>
            <family val="2"/>
          </rPr>
          <t xml:space="preserve">
Bitte geben Sie hier nicht liquiditätswirksame Veränderungen von Rückstellungen ein. Effektive Beanspruchungen sind in der Geschäftsentwicklung als Kostenpunkt zu erfassen.
</t>
        </r>
        <r>
          <rPr>
            <sz val="8"/>
            <color indexed="81"/>
            <rFont val="Arial"/>
            <family val="2"/>
          </rPr>
          <t>Beispiel: Im Jahr X wurde in einem Prozess gegen die Muster AG eine Schadenersatzforderung von 20 angestrebt. Der Prozess wurde im Jahr X+2 abgeschlossen und das Gericht verpflichtet die Muster AG 15 zu zahlen. Eingabe im Finanzmodell: 
1) Jahr X:                - Bildung von Rückstellungen                         +20 
2) Jahr X+2:          - Auflösung von Rückstellungen                    -20
                                    (ergibt a.o. Ertrag)
                                  - Erhöhung "Übriger Betriebsaufwand"        +15
                                    (liquiditätswirksamer Aufwand) um</t>
        </r>
      </text>
    </comment>
  </commentList>
</comments>
</file>

<file path=xl/comments3.xml><?xml version="1.0" encoding="utf-8"?>
<comments xmlns="http://schemas.openxmlformats.org/spreadsheetml/2006/main">
  <authors>
    <author>Reto Rüttimann</author>
  </authors>
  <commentList>
    <comment ref="C20" authorId="0" shapeId="0">
      <text>
        <r>
          <rPr>
            <b/>
            <sz val="8"/>
            <color indexed="81"/>
            <rFont val="Arial"/>
            <family val="2"/>
          </rPr>
          <t xml:space="preserve">Bei Einzelunternehmungen: </t>
        </r>
        <r>
          <rPr>
            <sz val="8"/>
            <color indexed="81"/>
            <rFont val="Arial"/>
            <family val="2"/>
          </rPr>
          <t xml:space="preserve">
Bitte erfassen Sie hier nebst Drittlöhnen auch den Eigenlohn des Unternehmers.</t>
        </r>
      </text>
    </comment>
    <comment ref="C54" authorId="0" shapeId="0">
      <text>
        <r>
          <rPr>
            <sz val="8"/>
            <color indexed="81"/>
            <rFont val="Arial"/>
            <family val="2"/>
          </rPr>
          <t>Bitte geben Sie hier eine allfällige Investitionssumme ein. Bitte beachten Sie, dass die hier erfasste Investition vollständig aktiviert, d.h. in der Bilanz im Anlagevermögen erfasst wird.</t>
        </r>
      </text>
    </comment>
    <comment ref="C55" authorId="0" shapeId="0">
      <text>
        <r>
          <rPr>
            <sz val="8"/>
            <color indexed="81"/>
            <rFont val="Arial"/>
            <family val="2"/>
          </rPr>
          <t>Bitte geben Sie hier den effektiv zu erwartende Erlös aus dem Verkauf eines bestehenden Vermögensgegenstands ein.</t>
        </r>
      </text>
    </comment>
    <comment ref="C56" authorId="0" shapeId="0">
      <text>
        <r>
          <rPr>
            <sz val="8"/>
            <color indexed="81"/>
            <rFont val="Arial"/>
            <family val="2"/>
          </rPr>
          <t>Nur bei Desinvestitionen:
Bitte geben Sie hier den Buchwert des zu verkaufenden Gutes ein (Wert, mit dem der Vermögensgegenstand noch in der Bilanz ausgewiesen ist).</t>
        </r>
      </text>
    </comment>
    <comment ref="C61" authorId="0" shapeId="0">
      <text>
        <r>
          <rPr>
            <sz val="8"/>
            <color indexed="81"/>
            <rFont val="Arial"/>
            <family val="2"/>
          </rPr>
          <t>Bitte geben Sie hier eine allfällige Investitionssumme ein. Bitte beachten Sie, dass die hier erfasste Investition vollständig aktiviert, d.h. in der Bilanz im Anlagevermögen erfasst wird.</t>
        </r>
      </text>
    </comment>
    <comment ref="C62" authorId="0" shapeId="0">
      <text>
        <r>
          <rPr>
            <sz val="8"/>
            <color indexed="81"/>
            <rFont val="Arial"/>
            <family val="2"/>
          </rPr>
          <t>Bitte geben Sie hier den effektiv zu erwartende Erlös aus dem Verkauf eines bestehenden Vermögensgegenstands ein.</t>
        </r>
      </text>
    </comment>
    <comment ref="C63" authorId="0" shapeId="0">
      <text>
        <r>
          <rPr>
            <sz val="8"/>
            <color indexed="81"/>
            <rFont val="Arial"/>
            <family val="2"/>
          </rPr>
          <t>Nur bei Desinvestitionen:
Bitte geben Sie hier den Buchwert des zu verkaufenden Gutes ein (Wert, mit dem der Vermögensgegenstand noch in der Bilanz ausgewiesen ist).</t>
        </r>
      </text>
    </comment>
    <comment ref="C68" authorId="0" shapeId="0">
      <text>
        <r>
          <rPr>
            <sz val="8"/>
            <color indexed="81"/>
            <rFont val="Arial"/>
            <family val="2"/>
          </rPr>
          <t>Bitte geben Sie hier eine allfällige Investitionssumme ein. Bitte beachten Sie, dass die hier erfasste Investition vollständig aktiviert, d.h. in der Bilanz im Anlagevermögen erfasst wird.</t>
        </r>
      </text>
    </comment>
    <comment ref="C69" authorId="0" shapeId="0">
      <text>
        <r>
          <rPr>
            <sz val="8"/>
            <color indexed="81"/>
            <rFont val="Arial"/>
            <family val="2"/>
          </rPr>
          <t>Bitte geben Sie hier den effektiv zu erwartende Erlös aus dem Verkauf eines bestehenden Vermögensgegenstands ein.</t>
        </r>
      </text>
    </comment>
    <comment ref="C70" authorId="0" shapeId="0">
      <text>
        <r>
          <rPr>
            <sz val="8"/>
            <color indexed="81"/>
            <rFont val="Arial"/>
            <family val="2"/>
          </rPr>
          <t>Nur bei Desinvestitionen:
Bitte geben Sie hier den Buchwert des zu verkaufenden Gutes ein (Wert, mit dem der Vermögensgegenstand noch in der Bilanz ausgewiesen ist).</t>
        </r>
      </text>
    </comment>
  </commentList>
</comments>
</file>

<file path=xl/comments4.xml><?xml version="1.0" encoding="utf-8"?>
<comments xmlns="http://schemas.openxmlformats.org/spreadsheetml/2006/main">
  <authors>
    <author>Reto Rüttimann</author>
  </authors>
  <commentList>
    <comment ref="C24" authorId="0" shapeId="0">
      <text>
        <r>
          <rPr>
            <b/>
            <sz val="8"/>
            <color indexed="81"/>
            <rFont val="Arial"/>
            <family val="2"/>
          </rPr>
          <t xml:space="preserve">Hier können Sie bestehende langfristige Finanzverbindlichkeiten reduzieren (-) bzw. erhöhen oder neu aufnehmen (+). 
</t>
        </r>
        <r>
          <rPr>
            <sz val="8"/>
            <color indexed="81"/>
            <rFont val="Arial"/>
            <family val="2"/>
          </rPr>
          <t xml:space="preserve">
In diesem Zusammenhang ist die "Goldene Finanzierungsregel" zu beachten: Dies ist ein auf der Fristenkongruenz beruhendes Prinzip, in dem in der Bilanz die Fristigkeit der Aktivseite und der Passivseite aufeinander abzustimmen sind. Demnach sollte das Anlagevermögen mit langfristigem Kapital (Eigenkapital, langfristiges Fremdkapital etc.) und das Umlaufvermögen mit kurzfristigem Kapital (Kreditoren, Bankkredit etc.)  finanziert werden. </t>
        </r>
      </text>
    </comment>
    <comment ref="C25" authorId="0" shapeId="0">
      <text>
        <r>
          <rPr>
            <b/>
            <sz val="8"/>
            <color indexed="81"/>
            <rFont val="Arial"/>
            <family val="2"/>
          </rPr>
          <t xml:space="preserve">Hier haben Sie die Möglichkeit, weiteres Eigenkapital in Ihre Unternehmung einzubringen. 
</t>
        </r>
        <r>
          <rPr>
            <sz val="8"/>
            <color indexed="81"/>
            <rFont val="Arial"/>
            <family val="2"/>
          </rPr>
          <t xml:space="preserve">
In diesem Zusammenhang ist die "Goldene Finanzierungsregel" zu beachten: Dies ist ein auf der Fristenkongruenz beruhendes Prinzip, in dem in der Bilanz die Fristigkeit der Aktivseite und der Passivseite aufeinander abzustimmen sind. Demnach sollte das Anlagevermögen mit langfristigem Kapital (Eigenkapital, langfristiges Fremdkapital etc.) und das Umlaufvermögen mit kurzfristigem Kapital (Kreditoren, Bankkredit etc.)  finanziert werden. </t>
        </r>
      </text>
    </comment>
    <comment ref="C26" authorId="0" shapeId="0">
      <text>
        <r>
          <rPr>
            <b/>
            <sz val="8"/>
            <color indexed="81"/>
            <rFont val="Arial"/>
            <family val="2"/>
          </rPr>
          <t>Hier haben Sie die Möglichkeit, Gewinnanteile oder in der Vergangenheit erarbeitetes Eigenkapital auszuschütten.</t>
        </r>
        <r>
          <rPr>
            <sz val="8"/>
            <color indexed="81"/>
            <rFont val="Arial"/>
            <family val="2"/>
          </rPr>
          <t xml:space="preserve">
Bitte beachten Sie die je nach Rechtsform Ihrer Unternehmung geltenden, handelsrechtlichen Vorschriften.</t>
        </r>
      </text>
    </comment>
  </commentList>
</comments>
</file>

<file path=xl/comments5.xml><?xml version="1.0" encoding="utf-8"?>
<comments xmlns="http://schemas.openxmlformats.org/spreadsheetml/2006/main">
  <authors>
    <author>Reto Rüttimann</author>
  </authors>
  <commentList>
    <comment ref="C9" authorId="0" shapeId="0">
      <text>
        <r>
          <rPr>
            <sz val="8"/>
            <color indexed="81"/>
            <rFont val="Arial"/>
            <family val="2"/>
          </rPr>
          <t>Der Wert zeigt, zu wie viel % das kurzfristige Fremdkapital durch den Bestand an Zahlungsmitteln plus Forderungen gedeckt ist (ohne Warenvorräte). Werte ab 80 - 100% erscheinen in der Regel als ausreichend. Eine wirkliche fundierte Beurteilung der zukünftigen Zahlungsfähigkeit gelingt aber nur anhand eines Liquiditätsplanes. Bei ungenügender Liquidität ist die Zahlungsbereitschaft zu beurteilen. Dazu sind die offenen nicht beanspruchten Kreditlimiten sowie die Debitoren- und Kreditorenfrist heranzuziehen.</t>
        </r>
      </text>
    </comment>
    <comment ref="C10" authorId="0" shapeId="0">
      <text>
        <r>
          <rPr>
            <sz val="8"/>
            <color indexed="81"/>
            <rFont val="Arial"/>
            <family val="2"/>
          </rPr>
          <t>Der Wert zeigt, zu wie viel % das kurzfristige Fremdkapital durch das Umlaufsvermögen gedeckt ist. In der Regel sind Werte von 150 – 200% ausreichend. Wenn der Liquiditätsgrad II eher ungenügend und der Liquiditätsgrad III hoch ist, weist dies in der Regel auf ein zu hohes Warenlager hin. Bei ungenügender Liquidität ist analog dem Liquiditätsgrad II die Zahlungsbereitschaft zu beurteilen.</t>
        </r>
      </text>
    </comment>
    <comment ref="C11" authorId="0" shapeId="0">
      <text>
        <r>
          <rPr>
            <b/>
            <sz val="8"/>
            <color indexed="81"/>
            <rFont val="Arial"/>
            <family val="2"/>
          </rPr>
          <t>Kennzahl entspricht manueller Eingabe in der Lasche "Eröffnungsbilanz &amp; Bilanzparameter".</t>
        </r>
        <r>
          <rPr>
            <sz val="8"/>
            <color indexed="81"/>
            <rFont val="Arial"/>
            <family val="2"/>
          </rPr>
          <t xml:space="preserve">
Die Debitorenfrist gibt an, nach wie vielen Tagen im Durchschnitt die Fakturen bezahlt werden. Sie ist dahingehend zu beurteilen, ob die in Anspruch genommenen Zahlungsziele im branchenüblichen Rahmen liegen. Die Verschlechterung der Kennzahl kann auf steigende Delkredere-Risiken hinweisen; es besteht aber eine gewisse Stichtagsabhängigkeit. Zur Beurteilung ist auch die Kreditorenfrist und der Liquiditätsgrad heranzuziehen.</t>
        </r>
      </text>
    </comment>
    <comment ref="C12" authorId="0" shapeId="0">
      <text>
        <r>
          <rPr>
            <b/>
            <sz val="8"/>
            <color indexed="81"/>
            <rFont val="Arial"/>
            <family val="2"/>
          </rPr>
          <t>Kennzahl entspricht manueller Eingabe in der Lasche "Eröffnungsbilanz &amp; Bilanzparameter".</t>
        </r>
        <r>
          <rPr>
            <sz val="8"/>
            <color indexed="81"/>
            <rFont val="Arial"/>
            <family val="2"/>
          </rPr>
          <t xml:space="preserve">
Die Kreditorenfrist gibt an, nach wie vielen Tagen im Durchschnitt die Lieferantenrechnungen bezahlt werden. Sie ist dahingehend zu beurteilen, ob die in Anspruch genommenen Zahlungsziele im branchenüblichen Rahmen liegen. Stark zunehmende Werte weisen auf Zahlungsschwierigkeiten hin; es besteht aber eine gewisse Stichtagsabhängigkeit. Zur Beurteilung ist auch die Debitorenfrist und der Liquiditätsgrad heranzuziehen.</t>
        </r>
      </text>
    </comment>
    <comment ref="C13" authorId="0" shapeId="0">
      <text>
        <r>
          <rPr>
            <b/>
            <sz val="8"/>
            <color indexed="81"/>
            <rFont val="Arial"/>
            <family val="2"/>
          </rPr>
          <t>Kennzahl entspricht manueller Eingabe in der Lasche "Eröffnungsbilanz &amp; Bilanzparameter".</t>
        </r>
        <r>
          <rPr>
            <sz val="8"/>
            <color indexed="81"/>
            <rFont val="Arial"/>
            <family val="2"/>
          </rPr>
          <t xml:space="preserve">
Dieser Wert gibt Hinweise auf die Lagerpolitik und den Absatzerfolg. Kurze Fristen weisen auf eine gute Geschäftstätigkeit, lange auf allfällige Verkaufsprobleme hin.</t>
        </r>
      </text>
    </comment>
    <comment ref="C17" authorId="0" shapeId="0">
      <text>
        <r>
          <rPr>
            <sz val="8"/>
            <color indexed="81"/>
            <rFont val="Arial"/>
            <family val="2"/>
          </rPr>
          <t>Für die Unternehmensbeurteilung ist die Gesamtkapitalrendite ebenfalls zu berücksichtigen, da sie die Verzinsung des gesamten eingesetzten Kapitals der Unternehmung angibt. Wenn die Gesamtkapitalrendite über den Zinsen bzw. der Kosten für das Fremdkapital liegt, dann erwirtschaftet praktisch jedes im Betrieb investierte Fremdkapital mehr an Überschuss als dessen Einsatz kostet.</t>
        </r>
      </text>
    </comment>
    <comment ref="C18" authorId="0" shapeId="0">
      <text>
        <r>
          <rPr>
            <sz val="8"/>
            <color indexed="81"/>
            <rFont val="Arial"/>
            <family val="2"/>
          </rPr>
          <t>Die Kennzahl zeigt die relative Ertragsstärke der investierten eigenen Mittel des Unternehmens. Sie ist die zentrale Erfolgszielgrösse für den Unternehmer (Aktionär).</t>
        </r>
      </text>
    </comment>
    <comment ref="C19" authorId="0" shapeId="0">
      <text>
        <r>
          <rPr>
            <sz val="8"/>
            <color indexed="81"/>
            <rFont val="Arial"/>
            <family val="2"/>
          </rPr>
          <t>Der Netto-Verschuldungsfaktor gibt an, innerhalb wie vieler Jahre die verzinsliche Nettoverschuldung (nach Abzug Liquidität) durch den EBITDA getilgt werden könnte. Je kleiner also diese Kennzahl ausfällt, desto weniger Jahre benötigt die Unternehmung, ihre Schulden begleichen zu können.</t>
        </r>
      </text>
    </comment>
    <comment ref="C20" authorId="0" shapeId="0">
      <text>
        <r>
          <rPr>
            <sz val="8"/>
            <color indexed="81"/>
            <rFont val="Arial"/>
            <family val="2"/>
          </rPr>
          <t>Das Verhältnis des Cash-flow zu den Investitionen zeigt in welchem Umfang das Unternehmen in der Lage ist, seine Investitionen mit selbst erarbeiteten Mitteln zu finanzieren. Je höher dieser Wert ausfällt, umso besser für das Unternehmen.</t>
        </r>
      </text>
    </comment>
    <comment ref="C21" authorId="0" shapeId="0">
      <text>
        <r>
          <rPr>
            <sz val="8"/>
            <color indexed="81"/>
            <rFont val="Arial"/>
            <family val="2"/>
          </rPr>
          <t>Die Kennzahl zeigt, wieviel Prozent der Gesamtleistung im Unternehmen bleiben und wie hoch die Eigenfinanzierungskraft ist.</t>
        </r>
      </text>
    </comment>
    <comment ref="C22" authorId="0" shapeId="0">
      <text>
        <r>
          <rPr>
            <sz val="8"/>
            <color indexed="81"/>
            <rFont val="Arial"/>
            <family val="2"/>
          </rPr>
          <t>Der Zinsdeckungsgrad errechnet sich aus dem Verhältnis EBITDA zum Nettofinanzaufwand (Zinsaufwand abzüglich Zinsertrag). Diese Kennzahl zeigt die Fähigkeit eines Unternehmens, den Zinsverpflichtungen nachzukommen zu können. Ein Zinsdeckungsgrad von nur knapp über 1 zeigt auf, dass eine geringe Zinserhöhung allenfalls nicht mehr aus dem Geschäftsergebnis bezahlt werden kann.</t>
        </r>
      </text>
    </comment>
    <comment ref="C25" authorId="0" shapeId="0">
      <text>
        <r>
          <rPr>
            <sz val="8"/>
            <color indexed="81"/>
            <rFont val="Arial"/>
            <family val="2"/>
          </rPr>
          <t>Die Prozentzahl zeigt, mit welchem Anteil das Anlagevermögen durch Eigenkapital und langfristiges Fremdkapital finanziert ist. Übliche Werte liegen deutlich über 100 %, mindestens etwa ab 120%. Hohe Werte weisen auf grösseren finanziellen Spielraum hin. Vorsicht geboten ist bei einem Anlagedeckungsgrad unter 100%, weil dann ein Teil des Anlagevermögens mit kurzfristigen Schulden finanziert und damit die Zahlungsfähigkeit des Unternehmens gefährdet sein kann.</t>
        </r>
      </text>
    </comment>
    <comment ref="C26" authorId="0" shapeId="0">
      <text>
        <r>
          <rPr>
            <sz val="8"/>
            <color indexed="81"/>
            <rFont val="Arial"/>
            <family val="2"/>
          </rPr>
          <t>Die Kennzahl zeigt das Verhältnis zwischen Eigenkapital und Gesamtkapital auf.</t>
        </r>
      </text>
    </comment>
  </commentList>
</comments>
</file>

<file path=xl/comments6.xml><?xml version="1.0" encoding="utf-8"?>
<comments xmlns="http://schemas.openxmlformats.org/spreadsheetml/2006/main">
  <authors>
    <author>Reto Rüttimann</author>
  </authors>
  <commentList>
    <comment ref="I7" authorId="0" shapeId="0">
      <text>
        <r>
          <rPr>
            <sz val="8"/>
            <color indexed="81"/>
            <rFont val="Arial"/>
            <family val="2"/>
          </rPr>
          <t>In dieser Spalte werden die jährlichen Ein- und Ausgänge aus der Erfolgsrechnung abgebildet.</t>
        </r>
      </text>
    </comment>
    <comment ref="J7" authorId="0" shapeId="0">
      <text>
        <r>
          <rPr>
            <sz val="8"/>
            <color indexed="81"/>
            <rFont val="Arial"/>
            <family val="2"/>
          </rPr>
          <t>In dieser Spalte werden die auf Monatsbasis zuzuteilenden Ein- und Ausgänge addiert.</t>
        </r>
      </text>
    </comment>
    <comment ref="K7" authorId="0" shapeId="0">
      <text>
        <r>
          <rPr>
            <sz val="8"/>
            <color indexed="81"/>
            <rFont val="Arial"/>
            <family val="2"/>
          </rPr>
          <t>Nach erfolgter Zuteilung der monatlichen Ein- und Ausgänge sollte die Zuteilung der Vorgabe entsprechen.</t>
        </r>
      </text>
    </comment>
    <comment ref="L7" authorId="0" shapeId="0">
      <text>
        <r>
          <rPr>
            <sz val="8"/>
            <color indexed="81"/>
            <rFont val="Arial"/>
            <family val="2"/>
          </rPr>
          <t>Total der IST-Ein- und Ausgänge.</t>
        </r>
      </text>
    </comment>
    <comment ref="M7" authorId="0" shapeId="0">
      <text>
        <r>
          <rPr>
            <sz val="8"/>
            <color indexed="81"/>
            <rFont val="Arial"/>
            <family val="2"/>
          </rPr>
          <t>Prozentualer Anteil der Total Ist-Ein- und Ausgänge im Verhältnis zu der Soll Vorgabe.</t>
        </r>
      </text>
    </comment>
  </commentList>
</comments>
</file>

<file path=xl/comments7.xml><?xml version="1.0" encoding="utf-8"?>
<comments xmlns="http://schemas.openxmlformats.org/spreadsheetml/2006/main">
  <authors>
    <author>Reto Rüttimann</author>
  </authors>
  <commentList>
    <comment ref="I7" authorId="0" shapeId="0">
      <text>
        <r>
          <rPr>
            <sz val="8"/>
            <color indexed="81"/>
            <rFont val="Arial"/>
            <family val="2"/>
          </rPr>
          <t>In dieser Spalte werden die jährlichen Ein- und Ausgänge aus der Erfolgsrechnung abgebildet.</t>
        </r>
      </text>
    </comment>
    <comment ref="J7" authorId="0" shapeId="0">
      <text>
        <r>
          <rPr>
            <sz val="8"/>
            <color indexed="81"/>
            <rFont val="Arial"/>
            <family val="2"/>
          </rPr>
          <t>In dieser Spalte werden die auf Monatsbasis zuzuteilenden Ein- und Ausgänge addiert.</t>
        </r>
      </text>
    </comment>
    <comment ref="K7" authorId="0" shapeId="0">
      <text>
        <r>
          <rPr>
            <sz val="8"/>
            <color indexed="81"/>
            <rFont val="Arial"/>
            <family val="2"/>
          </rPr>
          <t>Nach erfolgter Zuteilung der monatlichen Ein- und Ausgänge sollte die Zuteilung der Vorgabe entsprechen.</t>
        </r>
      </text>
    </comment>
    <comment ref="L7" authorId="0" shapeId="0">
      <text>
        <r>
          <rPr>
            <sz val="8"/>
            <color indexed="81"/>
            <rFont val="Arial"/>
            <family val="2"/>
          </rPr>
          <t>Total der IST-Ein- und Ausgänge.</t>
        </r>
      </text>
    </comment>
    <comment ref="M7" authorId="0" shapeId="0">
      <text>
        <r>
          <rPr>
            <sz val="8"/>
            <color indexed="81"/>
            <rFont val="Arial"/>
            <family val="2"/>
          </rPr>
          <t>Prozentualer Anteil der Total Ist-Ein- und Ausgänge im Verhältnis zu der Soll Vorgabe.</t>
        </r>
      </text>
    </comment>
  </commentList>
</comments>
</file>

<file path=xl/comments8.xml><?xml version="1.0" encoding="utf-8"?>
<comments xmlns="http://schemas.openxmlformats.org/spreadsheetml/2006/main">
  <authors>
    <author>Reto Rüttimann</author>
  </authors>
  <commentList>
    <comment ref="I7" authorId="0" shapeId="0">
      <text>
        <r>
          <rPr>
            <sz val="8"/>
            <color indexed="81"/>
            <rFont val="Arial"/>
            <family val="2"/>
          </rPr>
          <t>In dieser Spalte werden die jährlichen Ein- und Ausgänge aus der Erfolgsrechnung abgebildet.</t>
        </r>
      </text>
    </comment>
    <comment ref="J7" authorId="0" shapeId="0">
      <text>
        <r>
          <rPr>
            <sz val="8"/>
            <color indexed="81"/>
            <rFont val="Arial"/>
            <family val="2"/>
          </rPr>
          <t>In dieser Spalte werden die auf Monatsbasis zuzuteilenden Ein- und Ausgänge addiert.</t>
        </r>
      </text>
    </comment>
    <comment ref="K7" authorId="0" shapeId="0">
      <text>
        <r>
          <rPr>
            <sz val="8"/>
            <color indexed="81"/>
            <rFont val="Arial"/>
            <family val="2"/>
          </rPr>
          <t>Nach erfolgter Zuteilung der monatlichen Ein- und Ausgänge sollte die Zuteilung der Vorgabe entsprechen.</t>
        </r>
      </text>
    </comment>
    <comment ref="L7" authorId="0" shapeId="0">
      <text>
        <r>
          <rPr>
            <sz val="8"/>
            <color indexed="81"/>
            <rFont val="Arial"/>
            <family val="2"/>
          </rPr>
          <t>Total der IST-Ein- und Ausgänge.</t>
        </r>
      </text>
    </comment>
    <comment ref="M7" authorId="0" shapeId="0">
      <text>
        <r>
          <rPr>
            <sz val="8"/>
            <color indexed="81"/>
            <rFont val="Arial"/>
            <family val="2"/>
          </rPr>
          <t>Prozentualer Anteil der Total Ist-Ein- und Ausgänge im Verhältnis zu der Soll Vorgabe.</t>
        </r>
      </text>
    </comment>
  </commentList>
</comments>
</file>

<file path=xl/comments9.xml><?xml version="1.0" encoding="utf-8"?>
<comments xmlns="http://schemas.openxmlformats.org/spreadsheetml/2006/main">
  <authors>
    <author>Reto Rüttimann</author>
  </authors>
  <commentList>
    <comment ref="I7" authorId="0" shapeId="0">
      <text>
        <r>
          <rPr>
            <sz val="8"/>
            <color indexed="81"/>
            <rFont val="Arial"/>
            <family val="2"/>
          </rPr>
          <t>In dieser Spalte werden die jährlichen Ein- und Ausgänge aus der Erfolgsrechnung abgebildet.</t>
        </r>
      </text>
    </comment>
    <comment ref="J7" authorId="0" shapeId="0">
      <text>
        <r>
          <rPr>
            <sz val="8"/>
            <color indexed="81"/>
            <rFont val="Arial"/>
            <family val="2"/>
          </rPr>
          <t>In dieser Spalte werden die auf Monatsbasis zuzuteilenden Ein- und Ausgänge addiert.</t>
        </r>
      </text>
    </comment>
    <comment ref="K7" authorId="0" shapeId="0">
      <text>
        <r>
          <rPr>
            <sz val="8"/>
            <color indexed="81"/>
            <rFont val="Arial"/>
            <family val="2"/>
          </rPr>
          <t>Nach erfolgter Zuteilung der monatlichen Ein- und Ausgänge sollte die Zuteilung der Vorgabe entsprechen.</t>
        </r>
      </text>
    </comment>
    <comment ref="L7" authorId="0" shapeId="0">
      <text>
        <r>
          <rPr>
            <sz val="8"/>
            <color indexed="81"/>
            <rFont val="Arial"/>
            <family val="2"/>
          </rPr>
          <t>Total der IST-Ein- und Ausgänge.</t>
        </r>
      </text>
    </comment>
    <comment ref="M7" authorId="0" shapeId="0">
      <text>
        <r>
          <rPr>
            <sz val="8"/>
            <color indexed="81"/>
            <rFont val="Arial"/>
            <family val="2"/>
          </rPr>
          <t>Prozentualer Anteil der Total Ist-Ein- und Ausgänge im Verhältnis zu der Soll Vorgabe.</t>
        </r>
      </text>
    </comment>
  </commentList>
</comments>
</file>

<file path=xl/sharedStrings.xml><?xml version="1.0" encoding="utf-8"?>
<sst xmlns="http://schemas.openxmlformats.org/spreadsheetml/2006/main" count="679" uniqueCount="206">
  <si>
    <t>AKTIVEN</t>
  </si>
  <si>
    <t>Umlaufvermögen</t>
  </si>
  <si>
    <t>in %</t>
  </si>
  <si>
    <t>Flüssige Mittel und Wertschriften</t>
  </si>
  <si>
    <t>Forderungen (Debitoren)</t>
  </si>
  <si>
    <t>Total Umlaufvermögen</t>
  </si>
  <si>
    <t>Anlagevermögen</t>
  </si>
  <si>
    <t>Immobile Sachanlagen (Liegenschaften und Grundstücke)</t>
  </si>
  <si>
    <t>Immaterielle Anlagen (Patente, Lizenzen, Goodwill)</t>
  </si>
  <si>
    <t>Total Anlagevermögen</t>
  </si>
  <si>
    <t>Total Aktiven</t>
  </si>
  <si>
    <t>PASSIVEN</t>
  </si>
  <si>
    <t>Fremdkapital kurzfristig</t>
  </si>
  <si>
    <t>Kurzfristige Verbindlichkeiten aus Lieferungen und Leistungen</t>
  </si>
  <si>
    <t>Total Fremdkapital kurzfristig</t>
  </si>
  <si>
    <t>Fremdkapital langfristig</t>
  </si>
  <si>
    <t>Rückstellungen langfristig</t>
  </si>
  <si>
    <t>Total Fremdkapital langfristig</t>
  </si>
  <si>
    <t>Eigenkapital</t>
  </si>
  <si>
    <t>Eigenkapital/Stammkapital/Aktienkapital</t>
  </si>
  <si>
    <t>Total Eigenkapital</t>
  </si>
  <si>
    <t>Total Passiven</t>
  </si>
  <si>
    <t>Übrige kurzfristige Forderungen</t>
  </si>
  <si>
    <t>Vorräte, angefangene Arbeiten (abzüglich Anzahlungen)</t>
  </si>
  <si>
    <t>Maschinen und Mobilien</t>
  </si>
  <si>
    <t>Übrige kurzfristige Verbindlichkeiten</t>
  </si>
  <si>
    <t>Reserven, Bilanzgewinn inkl. Gewinnvortrag</t>
  </si>
  <si>
    <t>Kurzfristige Finanzverbindlichkeiten (Bank-Kontokorrentkredit usw.)</t>
  </si>
  <si>
    <t>Langfristige Finanzverbindlichkeiten (Hypotheken, Bank usw.)</t>
  </si>
  <si>
    <t>Bilanzparameter</t>
  </si>
  <si>
    <t>Eröffnungsbilanz</t>
  </si>
  <si>
    <t>Finanzplanung für Firma:</t>
  </si>
  <si>
    <t>Erstes Geschäftsjahr:</t>
  </si>
  <si>
    <t>Debitorenfrist (in Tagen)</t>
  </si>
  <si>
    <t>Übrige kfr. Forderungen (in % Umsatz)</t>
  </si>
  <si>
    <t>Lagerdauer (in Tagen)</t>
  </si>
  <si>
    <t>Abschreibungen (in % Restwert)</t>
  </si>
  <si>
    <t>ð</t>
  </si>
  <si>
    <t>Kreditorenfrist (in Tagen)</t>
  </si>
  <si>
    <t>Übrige kfr. Verbindlichkeiten (in % Umsatz)</t>
  </si>
  <si>
    <t>Ertrags- und Kostensituation</t>
  </si>
  <si>
    <t>Nettoumsatz / Wachstumsrate Nettoumsatz</t>
  </si>
  <si>
    <t>Nettoumsatz / Wachstumsrate Nettoumsatz in % zu Vorjahr</t>
  </si>
  <si>
    <t>Warenaufwand / Warenaufwand in % zu Nettoumsatz</t>
  </si>
  <si>
    <t>Personalaufwand / Personalaufwand in % zu Nettoumsatz</t>
  </si>
  <si>
    <t>N/A</t>
  </si>
  <si>
    <t>Raumaufwand / Raumaufwand in % zu Nettoumsatz</t>
  </si>
  <si>
    <t>Übriger Betriebsaufwand / Übriger Betriebsaufwand in % zu Nettoumsatz</t>
  </si>
  <si>
    <t>Zinssatz kfr. Finanzverbindlichkeiten (Bank-Kontokorrent)</t>
  </si>
  <si>
    <t>Zinssatz lfr. Finanzverbindlichkeiten (Hypotheken/Darlehen)</t>
  </si>
  <si>
    <t>Investitionsplanung</t>
  </si>
  <si>
    <t/>
  </si>
  <si>
    <t xml:space="preserve">   Buchwert bei Desinvestitionen</t>
  </si>
  <si>
    <t>Total Investitionen (-) / Desinvestitionen (+)</t>
  </si>
  <si>
    <t>Geschäftsentwicklung und Investitionsplanung</t>
  </si>
  <si>
    <t>Betriebsgewinn vor Abschreibungen (EBITDA)</t>
  </si>
  <si>
    <t>Materialaufwand</t>
  </si>
  <si>
    <t>Personalaufwand</t>
  </si>
  <si>
    <t>Planerfolgsrechnung</t>
  </si>
  <si>
    <t>Nettoumsatz</t>
  </si>
  <si>
    <t>Bruttogewinn</t>
  </si>
  <si>
    <t>Raumaufwand</t>
  </si>
  <si>
    <t>Werbeaufwand</t>
  </si>
  <si>
    <t>Übriger Betriebsaufwand</t>
  </si>
  <si>
    <t>Abschreibungen Maschinen und Mobilien</t>
  </si>
  <si>
    <t>Abschreibungen Immobile Sachanlagen</t>
  </si>
  <si>
    <t>Abschreibungen Immaterielle Anlagen</t>
  </si>
  <si>
    <t>Betriebsgewinn (EBIT)</t>
  </si>
  <si>
    <t>Ausserordentlicher Ertrag</t>
  </si>
  <si>
    <t>Veränderung Buchwert</t>
  </si>
  <si>
    <t>Desinvestitionen  (+ Eingabe)</t>
  </si>
  <si>
    <t>Investitionen       (-  Eingabe)</t>
  </si>
  <si>
    <t>Planbilanz</t>
  </si>
  <si>
    <t>Mittelflussrechnung / Cashflow Statement</t>
  </si>
  <si>
    <t>Steueraufwand</t>
  </si>
  <si>
    <t>Reingewinn</t>
  </si>
  <si>
    <t>Abschreibungen</t>
  </si>
  <si>
    <t>Cashflow (klassisch)</t>
  </si>
  <si>
    <t>Cashflow aus Geschäftstätigkeit</t>
  </si>
  <si>
    <t>Kurzfristige Finanzverbindlichkeiten (Kontokorrentkredit usw.)</t>
  </si>
  <si>
    <t xml:space="preserve">Immobile Sachanlagen </t>
  </si>
  <si>
    <t xml:space="preserve">Immaterielle Anlagen </t>
  </si>
  <si>
    <t>Free Cashflow</t>
  </si>
  <si>
    <t>Finanzaufwand (Fremdkapitalzinsen)</t>
  </si>
  <si>
    <t>Free Cashflow vor Zinsen (brutto)</t>
  </si>
  <si>
    <t>Free Cashflow (netto)</t>
  </si>
  <si>
    <t>Erhöhung (+) / Reduktion Stammkapital (z.B. Aktienkapital)</t>
  </si>
  <si>
    <t>Steueraufwand in % des Gewinns vor Steuern</t>
  </si>
  <si>
    <t>Finanzierungsplanung</t>
  </si>
  <si>
    <t>- Gewinnausschüttung (z.B. Dividenden)</t>
  </si>
  <si>
    <t>Flüssige Mittel und Wertschriften (Liquidität)</t>
  </si>
  <si>
    <t>kalk. brutto</t>
  </si>
  <si>
    <t>Gewinn vor Steuern und einmaligem Erfolg</t>
  </si>
  <si>
    <t>Einmaliger, ausserordentlicher Aufwand</t>
  </si>
  <si>
    <t>Einmaliger, ausserordentlicher Ertrag</t>
  </si>
  <si>
    <t>Netto Veräusserungsgewinn (-) / -verlust (+) Anlagevermögen</t>
  </si>
  <si>
    <t>+ Fremdkapitalzinsen lfr. Finanzierung</t>
  </si>
  <si>
    <t>+ Fremdkapitalzinsen kfr. Finanzierung</t>
  </si>
  <si>
    <t xml:space="preserve"> - Abrechnung bei SB 0 kfr. Finanzierung</t>
  </si>
  <si>
    <t>Zu- (+) / Abnahme (-) Kurzfristige Finanzverbindlichkeiten (Kontokorrentkredit usw.)</t>
  </si>
  <si>
    <t xml:space="preserve">Erhöhung (+) / Reduktion (-) Langfristige Finanzverbindlichkeiten </t>
  </si>
  <si>
    <t>Auszahlung (-) Gewinnanteil Eigentümer (z.B. Dividende)</t>
  </si>
  <si>
    <t xml:space="preserve">Planung </t>
  </si>
  <si>
    <t>Mittelbestand per Jahresende</t>
  </si>
  <si>
    <t>Erarbeitete (+) / Verbrauchte (-) Liquidität (Free Cashflow)</t>
  </si>
  <si>
    <t>Erhöhung (+) Eigenkapital/Stammkapital/Aktienkapital</t>
  </si>
  <si>
    <t>Total Bestand Liquide Mittel</t>
  </si>
  <si>
    <t>davon nicht betriebsnotwendig (Liquiditätsüberschuss)</t>
  </si>
  <si>
    <t>Netto-Liquiditätsüberschuss (+) / -unterdeckung (-) vor Finanzierung</t>
  </si>
  <si>
    <t>Netto-Liquiditätsüberschuss (+) / -unterdeckung (-) nach Finanzierung</t>
  </si>
  <si>
    <t>Zu- (+) / Abnahme (-) flüssige Mittel</t>
  </si>
  <si>
    <t>Mittelherkunft/Mittelverwendung (Finanzierung)</t>
  </si>
  <si>
    <t>Kennzahlen</t>
  </si>
  <si>
    <t>KURZAUSWERTUNG KENNZAHLEN</t>
  </si>
  <si>
    <t>Liquidität</t>
  </si>
  <si>
    <t>Ertrag</t>
  </si>
  <si>
    <t>Substanz</t>
  </si>
  <si>
    <t>Zinsdeckungsgrad</t>
  </si>
  <si>
    <t>Liquiditätsgrad II</t>
  </si>
  <si>
    <t>Liquiditätsgrad III</t>
  </si>
  <si>
    <t>Eigenkapitalrendite ROE</t>
  </si>
  <si>
    <t>Cashflow / Nettoinvestitionen</t>
  </si>
  <si>
    <t>EBITDA / Nettoumsatz</t>
  </si>
  <si>
    <t>Anlagedeckungsgrad II</t>
  </si>
  <si>
    <t xml:space="preserve">Eigenfinanzierungsgrad </t>
  </si>
  <si>
    <t>Total</t>
  </si>
  <si>
    <t>Total Ist</t>
  </si>
  <si>
    <t>Soll</t>
  </si>
  <si>
    <t>Ist</t>
  </si>
  <si>
    <t>+</t>
  </si>
  <si>
    <t>=</t>
  </si>
  <si>
    <t>Einzahlungen total</t>
  </si>
  <si>
    <t>Verfügbare Mittel 1</t>
  </si>
  <si>
    <t>-</t>
  </si>
  <si>
    <t>Waren und Materialzahlungen</t>
  </si>
  <si>
    <t>Kapitalzinsen</t>
  </si>
  <si>
    <t>Steuern</t>
  </si>
  <si>
    <t>Auszahlungen Total</t>
  </si>
  <si>
    <t>Brutto-Geldzufluss/-Geldabfluss</t>
  </si>
  <si>
    <t>Verfügbare Mittel 2</t>
  </si>
  <si>
    <t>Einzahlungen aus Anlagenverkauf (Desinvestitionen)</t>
  </si>
  <si>
    <t>Privateinlagen/Kapitalerhöhung</t>
  </si>
  <si>
    <t>Auszahlungen für Investitionen</t>
  </si>
  <si>
    <t>Netto-Geldzufluss/Netto-Geldabfluss</t>
  </si>
  <si>
    <t>Endbestand verfügbare Mittel</t>
  </si>
  <si>
    <t>Überschuss / Manko</t>
  </si>
  <si>
    <t>Anfangsbestand Flüssige Mittel und Wertschriften</t>
  </si>
  <si>
    <t xml:space="preserve">Sonstige Auszahlungen </t>
  </si>
  <si>
    <t>Debitoreneingänge</t>
  </si>
  <si>
    <t>Privatentnahmen/Dividenden</t>
  </si>
  <si>
    <t>Betriebsnotwendige Liquidität</t>
  </si>
  <si>
    <t>Einzahlungen aus Aussenfinanzierung (Kreditaufnahme netto)</t>
  </si>
  <si>
    <t>Kreditrückzahlungen (netto)</t>
  </si>
  <si>
    <t>Thema und Navigation</t>
  </si>
  <si>
    <t>Plan-Mittelflussrechnung / Cashflow-Statement</t>
  </si>
  <si>
    <t>Hier erfassen Sie die Ausgangslage Ihrer Geschäftstätigkeit, nämlich das anfängliche Vermögen (Aktiven) sowie die entsprechende Kapitalstruktur (Passiven). Gleichzeitig erfassen Sie hier Rahmenbedingungen (Parameter) bezüglich Entwicklung der Bilanzstruktur.</t>
  </si>
  <si>
    <t>Kurzbeschreibung</t>
  </si>
  <si>
    <t>In diesem Arbeitsblatt erfassen Sie die zukünftige Entwicklung der Erträge und Kosten Ihrer Geschäftstätigkeit. Im Investitionsplan werden geplante Investitionen und Desinvestitionen erfasst.</t>
  </si>
  <si>
    <t>Die Planerfolgsrechnung (auch Budget genannt) zeigt den zu erwartenden Gewinn der nächsten Jahre. Zu diesem Zweck werden die voraussichtlichen Erträge und Aufwendungen einander gegenübergestellt.</t>
  </si>
  <si>
    <t>Die Mittelflussrechnung zeigt im Rahmen einer Analyse die Herkunft und Verwendung der finanziellen Mittel auf. Eine für die Gesellschaft und die Kapitalgeber wichtige Zwischengrösse der Mittelflussrechnung ist der Free Cashflow, der für die Schuldentilgung und Gewinnausschüttungen zur Verfügung steht.</t>
  </si>
  <si>
    <t>Der Liquiditätsplan prognostiziert die laufenden Einzahlungen und Auszahlungen während eines Jahres. Er zeigt auf, ob genügend Mittel vorhanden sind, um die laufenden Ausgaben (Wareneinkäufe, Löhne, Mieten usw.) bezahlen zu können. Sie können hier also konkret Ihre Finanzplanung auf Jahresbasis vertiefen und die Planung auf Monatsbasis herunterbrechen, wobei der Liquditätsanfangsbestand (1.1) und der Liquditätsendbestand (31.12.) aus der Planbilanz gegeben sind.</t>
  </si>
  <si>
    <t>Eröffnungsbilanz &amp; Bilanzparameter</t>
  </si>
  <si>
    <t>Geschäftsentwicklung &amp; Investitionsplanung</t>
  </si>
  <si>
    <t>Die drei Eingabeblätter Planbilanz, Geschäftsgang und Investitionsplanung sowie Finanzierungsplanung sind unmittelbar miteinander verbunden und sollten auch als Kombination betrachtet werden. So kann zum Beispiel eine Liquiditätsunterdeckung dazu führen, dass Sie vorgesehene Investitionen sistieren und dementsprechend auch den zukünftigen Geschäftsgang wieder anpassen müssen.</t>
  </si>
  <si>
    <t>Hiernach erfassen Sie die wichtigsten Rahmenbedingungen bezüglich Beeinflussung der Bilanzstruktur. Bitte beachten Sie die zusätzlichen Informationen in den Feldern mit der kleinen roten Ecke oben rechts.</t>
  </si>
  <si>
    <t>Im Investitionsplan werden geplante Investitionen und Desinvestitionen festgehalten. Bitte beachten Sie deren Auswirkungen auf den Geschäftsgang. Investitionen beispielsweise lösen im Normalfall kurzfristig eine Kostenerhöhung, langfristig aber eine Umsatzsteigerung oder Kostenreduktion aus.</t>
  </si>
  <si>
    <t>Überschüssige Liquidität per Jahresanfang (+)</t>
  </si>
  <si>
    <t>Bei der Erfassung der Ertrags- und Kostensituation haben Sie zwei Möglichkeiten: Einerseits können Sie sämtliche Werte mit absoluten Zahlen erfassen oder Sie erfassen den Nettoumsatz und die Kosten im Anschluss als prozentuale Anteile dieses Umsatzes. Bitte treffen Sie Ihre Wahl im gegenüberliegenden Drop-Down-Menü.</t>
  </si>
  <si>
    <t>Bitte beachten Sie, dass die Finanzierung von allenfalls hier ausgewiesenen Unterdeckungen mittels Fremdkapital (kurz- oder langfristige Finanzverbindlichkeiten) oder Eigenkapital mit den vorgesehenen Kapitalgebern (Banken/Aktionäre) besprochen werden muss.</t>
  </si>
  <si>
    <t>Die Planbilanz prognostiziert die Vermögens- und Finanzierungsverhältnisse am Ende eines Planjahres. Sie zeigt die Vermögenswerte (Aktiven) und die Finanzierung (Verbindlichkeiten und Eigenkapital / Passiven).</t>
  </si>
  <si>
    <t>Soll zugeteilt</t>
  </si>
  <si>
    <t>Soll Vorgabe</t>
  </si>
  <si>
    <t>IST/Soll</t>
  </si>
  <si>
    <t>Übrige Bareingänge (übrige kurzfristige Forderungen)</t>
  </si>
  <si>
    <t>Betragseingabe:</t>
  </si>
  <si>
    <t>Klicken Sie für die Navigation auf die entsprechende Schaltfläche im Navigationsfenster. Bitte beachten Sie die Reihenfolge entsprechend der Nummerierung des Themas.</t>
  </si>
  <si>
    <t>Felder mit zusätzlichen Informationen erkennen Sie an der kleinen roten Ecke oben rechts. Bitte beachten Sie die darin enthaltenen Hinweise bzw. Informationen.</t>
  </si>
  <si>
    <t>Kennzahlen zeigen einerseits Relationen zwischen einzelnen Zahlen in Planbilanz und Planerfolgsrechnung und andererseits Wechselbeziehungen zwischen den beiden Planungs-instrumenten auf. Da es sich bei den Kennzahlen um relative Daten handelt, eignen sie sich besonders als konkrete Zielgrössen im Rahmen der Finanzplanung.</t>
  </si>
  <si>
    <t>Bitte erfassen Sie nachfolgend Ihre Vermögens- und Kapitalstruktur. Der Kontenplan ist stark vereinfacht, so dass nicht eindeutige Positionen dem am ehesten treffenden Konto zugewiesen werden müssen (z.B. Transitorische Aktiven = Übrige kurzfristige Forderungen).</t>
  </si>
  <si>
    <t>Raumaufwand/Mieten</t>
  </si>
  <si>
    <t>Erfassung</t>
  </si>
  <si>
    <t>Ausgabe</t>
  </si>
  <si>
    <t>Tipps / Anwendungshinweise</t>
  </si>
  <si>
    <t>Nach erfolgter Erfassung der Themen 1) und 2) wird Ihnen hier aufgezeigt, wie viel Liquidität (Cash) Sie erwirtschaftet bzw. vernichtet haben. Dementsprechend müssen Sie Ihre Finanzierungsplanung durchführen oder die Rahmenbedingungen der Themen 1) und 2) überarbeiten.</t>
  </si>
  <si>
    <t>Eingabe Nettoumsatz in CHF sowie relativer Anteil (%) der Kosten</t>
  </si>
  <si>
    <t>Max. Buchwert für Desivestition</t>
  </si>
  <si>
    <t>Bei der Finanzierungsplanung geht es nun um die Zuweisung der erwirtschafteten bzw. verbrauchten Liquidität. In der Position Mittelherkunft/Mittelverwendung können Sie nun wählen, ob Sie einen Liquiditätsüberschuss für eine Kreditrückzahlung oder für eine Dividende verwenden wollen bzw. ob Sie eine Unterdeckung mit einer Kredit- oder Eigenkapitalerhöhung finanzieren möchten. Das vorliegende Tool sieht vor, eine nicht zugewiesene Liquiditätsunterdeckung automatisch dem Kontokorrent-Kredit zu belasten.</t>
  </si>
  <si>
    <t>Erster Monat:</t>
  </si>
  <si>
    <t>Januar</t>
  </si>
  <si>
    <t>Februar</t>
  </si>
  <si>
    <t>März</t>
  </si>
  <si>
    <t>April</t>
  </si>
  <si>
    <t>Mai</t>
  </si>
  <si>
    <t>Juni</t>
  </si>
  <si>
    <t xml:space="preserve">Juli </t>
  </si>
  <si>
    <t>August</t>
  </si>
  <si>
    <t>September</t>
  </si>
  <si>
    <t>Oktober</t>
  </si>
  <si>
    <t>November</t>
  </si>
  <si>
    <t>Dezember</t>
  </si>
  <si>
    <t>Beanspruchung Kontokorrentkredit per Jahresanfang (-)</t>
  </si>
  <si>
    <t>Gesamtkapitalrendite</t>
  </si>
  <si>
    <t>Netto-Verschuldungsfaktor (in Jahren)</t>
  </si>
  <si>
    <t>Ergänzen Sie lediglich die hellgrau markierten Felder. Alle übrigen Angaben werden automatisch berechnet. Geben Sie auf dieser Seite beispielsweise zuerst den Firmennamen, das erste Geschäftsjahr sowie die gewünschte Betragseingabe ein.</t>
  </si>
  <si>
    <t>KMU-Finanzplanungstool</t>
  </si>
  <si>
    <t>Das KMU-Finanzplanungstool der Thurgauer Kantonalbank dient ausschliesslich als Hilfsmittel zur Finanzplanung und beruht nicht auf ‎ von der Thurgauer Kantonalbank geprüften Angaben. Insbesondere sollte das Tool nicht ‎als Ersatz für eine spezifische Beratung zum konkreten Einzelfall betrachtet werden. Die ‎Thurgauer Kantonalbank bietet keine Gewähr für dessen Inhalt, Vollständigkeit und Richtigkeit und ‎lehnt jede Haftung für Schäden ab, die sich aus der Verwendung dieses Hilfsmittels ergeben.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</si>
</sst>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numFmt numFmtId="166" formatCode="#,##0.0"/>
    <numFmt numFmtId="167" formatCode="mmmm\ yy"/>
  </numFmts>
  <fonts count="49">
    <font>
      <sz val="11"/>
      <name val="Futura Book"/>
    </font>
    <font>
      <sz val="11"/>
      <name val="Futura Book"/>
    </font>
    <font>
      <sz val="10"/>
      <name val="Futura Book"/>
    </font>
    <font>
      <i/>
      <sz val="10"/>
      <name val="Futura Book"/>
    </font>
    <font>
      <b/>
      <i/>
      <sz val="10"/>
      <name val="Futura Book"/>
    </font>
    <font>
      <u/>
      <sz val="10"/>
      <color indexed="12"/>
      <name val="Arial"/>
      <family val="2"/>
    </font>
    <font>
      <b/>
      <sz val="11"/>
      <color indexed="9"/>
      <name val="Wingdings"/>
      <charset val="2"/>
    </font>
    <font>
      <b/>
      <sz val="10"/>
      <color indexed="8"/>
      <name val="Wingdings"/>
      <charset val="2"/>
    </font>
    <font>
      <sz val="8"/>
      <color indexed="81"/>
      <name val="Arial"/>
      <family val="2"/>
    </font>
    <font>
      <b/>
      <sz val="10"/>
      <color indexed="10"/>
      <name val="Wingdings"/>
      <charset val="2"/>
    </font>
    <font>
      <b/>
      <sz val="11"/>
      <color indexed="10"/>
      <name val="Wingdings"/>
      <charset val="2"/>
    </font>
    <font>
      <b/>
      <sz val="8"/>
      <color indexed="81"/>
      <name val="Arial"/>
      <family val="2"/>
    </font>
    <font>
      <u/>
      <sz val="8"/>
      <color indexed="81"/>
      <name val="Arial"/>
      <family val="2"/>
    </font>
    <font>
      <b/>
      <sz val="10"/>
      <color rgb="FF000000"/>
      <name val="Wingdings"/>
      <charset val="2"/>
    </font>
    <font>
      <sz val="11"/>
      <color indexed="9"/>
      <name val="Futura Book"/>
    </font>
    <font>
      <i/>
      <sz val="8.5"/>
      <name val="Futura Book"/>
    </font>
    <font>
      <b/>
      <sz val="11"/>
      <color indexed="10"/>
      <name val="Futura Book"/>
    </font>
    <font>
      <sz val="22"/>
      <color indexed="9"/>
      <name val="Futura Book"/>
    </font>
    <font>
      <sz val="20"/>
      <name val="Futura Book"/>
    </font>
    <font>
      <b/>
      <sz val="9"/>
      <name val="Futura Book"/>
    </font>
    <font>
      <sz val="9"/>
      <name val="Futura Book"/>
    </font>
    <font>
      <sz val="11"/>
      <color rgb="FFFFFFFF"/>
      <name val="Futura Book"/>
    </font>
    <font>
      <b/>
      <sz val="11"/>
      <color indexed="9"/>
      <name val="Futura Book"/>
    </font>
    <font>
      <b/>
      <sz val="11"/>
      <name val="Futura Book"/>
    </font>
    <font>
      <sz val="22"/>
      <color rgb="FF006D41"/>
      <name val="Futura Book"/>
    </font>
    <font>
      <sz val="22"/>
      <color rgb="FF80B613"/>
      <name val="Futura Book"/>
    </font>
    <font>
      <sz val="22"/>
      <color rgb="FFB3DC59"/>
      <name val="Futura Book"/>
    </font>
    <font>
      <b/>
      <sz val="20"/>
      <color indexed="9"/>
      <name val="Futura Book"/>
    </font>
    <font>
      <sz val="10"/>
      <color indexed="48"/>
      <name val="Futura Book"/>
    </font>
    <font>
      <sz val="10"/>
      <color indexed="9"/>
      <name val="Futura Book"/>
    </font>
    <font>
      <b/>
      <sz val="10"/>
      <color indexed="9"/>
      <name val="Futura Book"/>
    </font>
    <font>
      <b/>
      <sz val="10"/>
      <color rgb="FF000000"/>
      <name val="Futura Book"/>
    </font>
    <font>
      <sz val="10"/>
      <color rgb="FF000000"/>
      <name val="Futura Book"/>
    </font>
    <font>
      <b/>
      <sz val="10"/>
      <color rgb="FFFFFFFF"/>
      <name val="Futura Book"/>
    </font>
    <font>
      <b/>
      <sz val="20"/>
      <color indexed="10"/>
      <name val="Futura Book"/>
    </font>
    <font>
      <b/>
      <sz val="9"/>
      <color indexed="9"/>
      <name val="Futura Book"/>
    </font>
    <font>
      <sz val="10"/>
      <color rgb="FFFFFFFF"/>
      <name val="Futura Book"/>
    </font>
    <font>
      <b/>
      <sz val="10"/>
      <color indexed="10"/>
      <name val="Futura Book"/>
    </font>
    <font>
      <b/>
      <sz val="10"/>
      <color indexed="48"/>
      <name val="Futura Book"/>
    </font>
    <font>
      <u/>
      <sz val="10"/>
      <color indexed="12"/>
      <name val="Futura Book"/>
    </font>
    <font>
      <b/>
      <sz val="11"/>
      <color rgb="FFFFFFFF"/>
      <name val="Futura Book"/>
    </font>
    <font>
      <b/>
      <sz val="11"/>
      <color indexed="48"/>
      <name val="Futura Book"/>
    </font>
    <font>
      <b/>
      <sz val="10"/>
      <name val="Futura Book"/>
    </font>
    <font>
      <sz val="8"/>
      <name val="Futura Book"/>
    </font>
    <font>
      <i/>
      <sz val="10"/>
      <color indexed="48"/>
      <name val="Futura Book"/>
    </font>
    <font>
      <sz val="8"/>
      <color rgb="FF000000"/>
      <name val="Futura Book"/>
    </font>
    <font>
      <sz val="10"/>
      <color indexed="8"/>
      <name val="Futura Book"/>
    </font>
    <font>
      <i/>
      <sz val="7"/>
      <color rgb="FFFF0000"/>
      <name val="Futura Book"/>
    </font>
    <font>
      <sz val="10"/>
      <color theme="0"/>
      <name val="Futura Book"/>
    </font>
  </fonts>
  <fills count="17">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41"/>
        <bgColor indexed="64"/>
      </patternFill>
    </fill>
    <fill>
      <patternFill patternType="solid">
        <fgColor indexed="48"/>
        <bgColor indexed="64"/>
      </patternFill>
    </fill>
    <fill>
      <patternFill patternType="solid">
        <fgColor indexed="47"/>
        <bgColor indexed="64"/>
      </patternFill>
    </fill>
    <fill>
      <patternFill patternType="solid">
        <fgColor indexed="9"/>
        <bgColor indexed="64"/>
      </patternFill>
    </fill>
    <fill>
      <patternFill patternType="solid">
        <fgColor rgb="FF80B613"/>
        <bgColor indexed="64"/>
      </patternFill>
    </fill>
    <fill>
      <patternFill patternType="solid">
        <fgColor rgb="FF006D41"/>
        <bgColor indexed="64"/>
      </patternFill>
    </fill>
    <fill>
      <patternFill patternType="solid">
        <fgColor rgb="FFEBF6D5"/>
        <bgColor indexed="64"/>
      </patternFill>
    </fill>
    <fill>
      <patternFill patternType="solid">
        <fgColor rgb="FFB3DC59"/>
        <bgColor indexed="64"/>
      </patternFill>
    </fill>
    <fill>
      <patternFill patternType="solid">
        <fgColor rgb="FFC5E582"/>
        <bgColor indexed="64"/>
      </patternFill>
    </fill>
    <fill>
      <patternFill patternType="solid">
        <fgColor rgb="FFFFFFFF"/>
        <bgColor indexed="64"/>
      </patternFill>
    </fill>
    <fill>
      <patternFill patternType="solid">
        <fgColor rgb="FFE7E9E7"/>
        <bgColor indexed="64"/>
      </patternFill>
    </fill>
    <fill>
      <patternFill patternType="solid">
        <fgColor rgb="FFD1CDC9"/>
        <bgColor indexed="64"/>
      </patternFill>
    </fill>
    <fill>
      <patternFill patternType="solid">
        <fgColor rgb="FF857C76"/>
        <bgColor indexed="64"/>
      </patternFill>
    </fill>
  </fills>
  <borders count="155">
    <border>
      <left/>
      <right/>
      <top/>
      <bottom/>
      <diagonal/>
    </border>
    <border>
      <left style="thin">
        <color indexed="22"/>
      </left>
      <right style="thin">
        <color indexed="22"/>
      </right>
      <top style="thin">
        <color indexed="22"/>
      </top>
      <bottom style="thin">
        <color indexed="22"/>
      </bottom>
      <diagonal/>
    </border>
    <border>
      <left style="thin">
        <color indexed="64"/>
      </left>
      <right/>
      <top style="thin">
        <color indexed="55"/>
      </top>
      <bottom style="thin">
        <color indexed="55"/>
      </bottom>
      <diagonal/>
    </border>
    <border>
      <left style="medium">
        <color indexed="64"/>
      </left>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55"/>
      </left>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bottom/>
      <diagonal/>
    </border>
    <border>
      <left style="thin">
        <color indexed="55"/>
      </left>
      <right style="thin">
        <color indexed="64"/>
      </right>
      <top style="thin">
        <color indexed="64"/>
      </top>
      <bottom/>
      <diagonal/>
    </border>
    <border>
      <left style="thin">
        <color indexed="55"/>
      </left>
      <right style="thin">
        <color indexed="64"/>
      </right>
      <top/>
      <bottom/>
      <diagonal/>
    </border>
    <border>
      <left style="thin">
        <color indexed="64"/>
      </left>
      <right style="thin">
        <color indexed="55"/>
      </right>
      <top style="thin">
        <color indexed="55"/>
      </top>
      <bottom style="thin">
        <color indexed="55"/>
      </bottom>
      <diagonal/>
    </border>
    <border>
      <left/>
      <right style="medium">
        <color indexed="64"/>
      </right>
      <top style="thin">
        <color indexed="55"/>
      </top>
      <bottom style="thin">
        <color indexed="55"/>
      </bottom>
      <diagonal/>
    </border>
    <border>
      <left style="medium">
        <color indexed="64"/>
      </left>
      <right/>
      <top/>
      <bottom/>
      <diagonal/>
    </border>
    <border>
      <left style="thin">
        <color indexed="55"/>
      </left>
      <right style="thin">
        <color indexed="55"/>
      </right>
      <top style="thin">
        <color indexed="55"/>
      </top>
      <bottom/>
      <diagonal/>
    </border>
    <border>
      <left style="thin">
        <color indexed="55"/>
      </left>
      <right style="thin">
        <color indexed="64"/>
      </right>
      <top style="thin">
        <color indexed="55"/>
      </top>
      <bottom/>
      <diagonal/>
    </border>
    <border>
      <left style="thin">
        <color indexed="64"/>
      </left>
      <right style="thin">
        <color indexed="55"/>
      </right>
      <top style="thin">
        <color indexed="55"/>
      </top>
      <bottom/>
      <diagonal/>
    </border>
    <border>
      <left/>
      <right style="medium">
        <color indexed="64"/>
      </right>
      <top style="thin">
        <color indexed="55"/>
      </top>
      <bottom/>
      <diagonal/>
    </border>
    <border>
      <left style="thin">
        <color indexed="55"/>
      </left>
      <right style="medium">
        <color indexed="64"/>
      </right>
      <top/>
      <bottom/>
      <diagonal/>
    </border>
    <border>
      <left style="thin">
        <color indexed="64"/>
      </left>
      <right/>
      <top/>
      <bottom style="thin">
        <color indexed="55"/>
      </bottom>
      <diagonal/>
    </border>
    <border>
      <left style="medium">
        <color indexed="64"/>
      </left>
      <right/>
      <top/>
      <bottom style="thin">
        <color indexed="55"/>
      </bottom>
      <diagonal/>
    </border>
    <border>
      <left style="thin">
        <color indexed="55"/>
      </left>
      <right style="thin">
        <color indexed="55"/>
      </right>
      <top/>
      <bottom style="thin">
        <color indexed="55"/>
      </bottom>
      <diagonal/>
    </border>
    <border>
      <left style="thin">
        <color indexed="55"/>
      </left>
      <right style="thin">
        <color indexed="64"/>
      </right>
      <top/>
      <bottom style="thin">
        <color indexed="55"/>
      </bottom>
      <diagonal/>
    </border>
    <border>
      <left style="thin">
        <color indexed="64"/>
      </left>
      <right style="thin">
        <color indexed="55"/>
      </right>
      <top/>
      <bottom style="thin">
        <color indexed="55"/>
      </bottom>
      <diagonal/>
    </border>
    <border>
      <left/>
      <right style="medium">
        <color indexed="64"/>
      </right>
      <top/>
      <bottom style="thin">
        <color indexed="55"/>
      </bottom>
      <diagonal/>
    </border>
    <border>
      <left style="thin">
        <color indexed="55"/>
      </left>
      <right style="medium">
        <color indexed="64"/>
      </right>
      <top/>
      <bottom style="thin">
        <color indexed="55"/>
      </bottom>
      <diagonal/>
    </border>
    <border>
      <left style="thin">
        <color indexed="55"/>
      </left>
      <right style="thin">
        <color indexed="64"/>
      </right>
      <top style="thin">
        <color indexed="64"/>
      </top>
      <bottom style="thin">
        <color indexed="64"/>
      </bottom>
      <diagonal/>
    </border>
    <border>
      <left style="thin">
        <color indexed="64"/>
      </left>
      <right/>
      <top/>
      <bottom/>
      <diagonal/>
    </border>
    <border>
      <left style="medium">
        <color indexed="64"/>
      </left>
      <right/>
      <top style="thin">
        <color indexed="55"/>
      </top>
      <bottom/>
      <diagonal/>
    </border>
    <border>
      <left style="thin">
        <color indexed="55"/>
      </left>
      <right style="medium">
        <color indexed="64"/>
      </right>
      <top style="thin">
        <color indexed="55"/>
      </top>
      <bottom/>
      <diagonal/>
    </border>
    <border>
      <left style="thin">
        <color indexed="64"/>
      </left>
      <right style="thin">
        <color indexed="55"/>
      </right>
      <top/>
      <bottom/>
      <diagonal/>
    </border>
    <border>
      <left/>
      <right style="medium">
        <color indexed="64"/>
      </right>
      <top/>
      <bottom/>
      <diagonal/>
    </border>
    <border>
      <left style="thin">
        <color indexed="55"/>
      </left>
      <right/>
      <top/>
      <bottom/>
      <diagonal/>
    </border>
    <border>
      <left style="thin">
        <color indexed="55"/>
      </left>
      <right style="thin">
        <color indexed="64"/>
      </right>
      <top style="medium">
        <color indexed="64"/>
      </top>
      <bottom style="medium">
        <color indexed="64"/>
      </bottom>
      <diagonal/>
    </border>
    <border>
      <left style="thin">
        <color indexed="64"/>
      </left>
      <right/>
      <top style="thin">
        <color indexed="55"/>
      </top>
      <bottom style="thin">
        <color indexed="64"/>
      </bottom>
      <diagonal/>
    </border>
    <border>
      <left style="medium">
        <color indexed="64"/>
      </left>
      <right/>
      <top style="thin">
        <color indexed="55"/>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thin">
        <color indexed="55"/>
      </right>
      <top style="thin">
        <color indexed="55"/>
      </top>
      <bottom style="thin">
        <color indexed="64"/>
      </bottom>
      <diagonal/>
    </border>
    <border>
      <left/>
      <right style="medium">
        <color indexed="64"/>
      </right>
      <top style="thin">
        <color indexed="55"/>
      </top>
      <bottom style="thin">
        <color indexed="64"/>
      </bottom>
      <diagonal/>
    </border>
    <border>
      <left/>
      <right/>
      <top style="thin">
        <color indexed="9"/>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55"/>
      </top>
      <bottom style="thin">
        <color indexed="55"/>
      </bottom>
      <diagonal/>
    </border>
    <border>
      <left style="thin">
        <color indexed="22"/>
      </left>
      <right/>
      <top style="thin">
        <color indexed="22"/>
      </top>
      <bottom style="thin">
        <color indexed="22"/>
      </bottom>
      <diagonal/>
    </border>
    <border>
      <left style="thin">
        <color indexed="64"/>
      </left>
      <right style="thin">
        <color indexed="64"/>
      </right>
      <top style="thin">
        <color indexed="55"/>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55"/>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55"/>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22"/>
      </right>
      <top style="medium">
        <color indexed="64"/>
      </top>
      <bottom/>
      <diagonal/>
    </border>
    <border>
      <left style="thin">
        <color indexed="22"/>
      </left>
      <right style="thin">
        <color indexed="64"/>
      </right>
      <top style="medium">
        <color indexed="64"/>
      </top>
      <bottom/>
      <diagonal/>
    </border>
    <border>
      <left style="thin">
        <color indexed="64"/>
      </left>
      <right style="thin">
        <color indexed="22"/>
      </right>
      <top style="medium">
        <color indexed="64"/>
      </top>
      <bottom/>
      <diagonal/>
    </border>
    <border>
      <left/>
      <right style="thin">
        <color indexed="22"/>
      </right>
      <top/>
      <bottom/>
      <diagonal/>
    </border>
    <border>
      <left style="thin">
        <color indexed="22"/>
      </left>
      <right style="thin">
        <color indexed="64"/>
      </right>
      <top/>
      <bottom/>
      <diagonal/>
    </border>
    <border>
      <left style="thin">
        <color indexed="64"/>
      </left>
      <right style="thin">
        <color indexed="22"/>
      </right>
      <top/>
      <bottom/>
      <diagonal/>
    </border>
    <border>
      <left/>
      <right/>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style="thin">
        <color indexed="22"/>
      </right>
      <top style="thin">
        <color indexed="22"/>
      </top>
      <bottom style="thin">
        <color indexed="22"/>
      </bottom>
      <diagonal/>
    </border>
    <border>
      <left/>
      <right style="thin">
        <color indexed="64"/>
      </right>
      <top/>
      <bottom/>
      <diagonal/>
    </border>
    <border>
      <left style="thin">
        <color indexed="64"/>
      </left>
      <right style="thin">
        <color indexed="22"/>
      </right>
      <top style="thin">
        <color indexed="22"/>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22"/>
      </bottom>
      <diagonal/>
    </border>
    <border>
      <left/>
      <right/>
      <top style="thin">
        <color indexed="64"/>
      </top>
      <bottom style="thin">
        <color indexed="22"/>
      </bottom>
      <diagonal/>
    </border>
    <border>
      <left/>
      <right/>
      <top/>
      <bottom style="thin">
        <color indexed="22"/>
      </bottom>
      <diagonal/>
    </border>
    <border>
      <left/>
      <right style="thin">
        <color indexed="64"/>
      </right>
      <top/>
      <bottom style="thin">
        <color indexed="22"/>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55"/>
      </top>
      <bottom style="thin">
        <color indexed="55"/>
      </bottom>
      <diagonal/>
    </border>
    <border>
      <left style="medium">
        <color indexed="64"/>
      </left>
      <right style="thin">
        <color indexed="64"/>
      </right>
      <top style="thin">
        <color indexed="55"/>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55"/>
      </top>
      <bottom style="thin">
        <color indexed="55"/>
      </bottom>
      <diagonal/>
    </border>
    <border>
      <left style="thin">
        <color indexed="64"/>
      </left>
      <right style="medium">
        <color indexed="64"/>
      </right>
      <top/>
      <bottom style="thin">
        <color indexed="55"/>
      </bottom>
      <diagonal/>
    </border>
    <border>
      <left style="thin">
        <color indexed="64"/>
      </left>
      <right style="medium">
        <color indexed="64"/>
      </right>
      <top style="thin">
        <color indexed="55"/>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55"/>
      </bottom>
      <diagonal/>
    </border>
    <border>
      <left style="medium">
        <color indexed="64"/>
      </left>
      <right style="medium">
        <color indexed="64"/>
      </right>
      <top style="thin">
        <color indexed="55"/>
      </top>
      <bottom style="thin">
        <color indexed="55"/>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thin">
        <color indexed="55"/>
      </top>
      <bottom/>
      <diagonal/>
    </border>
    <border>
      <left/>
      <right style="medium">
        <color indexed="64"/>
      </right>
      <top style="thin">
        <color indexed="55"/>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55"/>
      </bottom>
      <diagonal/>
    </border>
    <border>
      <left/>
      <right style="medium">
        <color indexed="64"/>
      </right>
      <top style="thin">
        <color indexed="64"/>
      </top>
      <bottom style="thin">
        <color indexed="55"/>
      </bottom>
      <diagonal/>
    </border>
    <border>
      <left/>
      <right style="thin">
        <color indexed="64"/>
      </right>
      <top style="thin">
        <color indexed="55"/>
      </top>
      <bottom style="thin">
        <color indexed="55"/>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55"/>
      </left>
      <right style="thin">
        <color indexed="55"/>
      </right>
      <top style="thin">
        <color indexed="64"/>
      </top>
      <bottom style="thin">
        <color indexed="64"/>
      </bottom>
      <diagonal/>
    </border>
    <border>
      <left style="thin">
        <color indexed="64"/>
      </left>
      <right style="thin">
        <color indexed="55"/>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thin">
        <color indexed="55"/>
      </left>
      <right/>
      <top style="thin">
        <color indexed="64"/>
      </top>
      <bottom style="thin">
        <color indexed="64"/>
      </bottom>
      <diagonal/>
    </border>
    <border>
      <left style="medium">
        <color indexed="64"/>
      </left>
      <right/>
      <top style="thin">
        <color indexed="64"/>
      </top>
      <bottom/>
      <diagonal/>
    </border>
    <border>
      <left style="thin">
        <color indexed="55"/>
      </left>
      <right style="thin">
        <color indexed="55"/>
      </right>
      <top style="thin">
        <color indexed="64"/>
      </top>
      <bottom/>
      <diagonal/>
    </border>
    <border>
      <left style="thin">
        <color indexed="64"/>
      </left>
      <right style="thin">
        <color indexed="55"/>
      </right>
      <top style="thin">
        <color indexed="64"/>
      </top>
      <bottom/>
      <diagonal/>
    </border>
    <border>
      <left style="thin">
        <color indexed="55"/>
      </left>
      <right style="thin">
        <color indexed="55"/>
      </right>
      <top style="medium">
        <color indexed="64"/>
      </top>
      <bottom style="medium">
        <color indexed="64"/>
      </bottom>
      <diagonal/>
    </border>
    <border>
      <left style="thin">
        <color indexed="64"/>
      </left>
      <right style="thin">
        <color indexed="55"/>
      </right>
      <top style="medium">
        <color indexed="64"/>
      </top>
      <bottom style="medium">
        <color indexed="64"/>
      </bottom>
      <diagonal/>
    </border>
    <border>
      <left/>
      <right style="thin">
        <color indexed="8"/>
      </right>
      <top style="thin">
        <color indexed="9"/>
      </top>
      <bottom/>
      <diagonal/>
    </border>
    <border>
      <left style="thin">
        <color indexed="8"/>
      </left>
      <right style="thin">
        <color indexed="8"/>
      </right>
      <top style="thin">
        <color indexed="9"/>
      </top>
      <bottom/>
      <diagonal/>
    </border>
    <border>
      <left style="thin">
        <color indexed="8"/>
      </left>
      <right/>
      <top style="thin">
        <color indexed="9"/>
      </top>
      <bottom/>
      <diagonal/>
    </border>
    <border>
      <left/>
      <right/>
      <top/>
      <bottom style="thin">
        <color indexed="9"/>
      </bottom>
      <diagonal/>
    </border>
    <border>
      <left/>
      <right style="thin">
        <color indexed="8"/>
      </right>
      <top/>
      <bottom style="thin">
        <color indexed="9"/>
      </bottom>
      <diagonal/>
    </border>
    <border>
      <left style="thin">
        <color indexed="8"/>
      </left>
      <right style="thin">
        <color indexed="8"/>
      </right>
      <top/>
      <bottom style="thin">
        <color indexed="9"/>
      </bottom>
      <diagonal/>
    </border>
    <border>
      <left style="thin">
        <color indexed="8"/>
      </left>
      <right/>
      <top/>
      <bottom style="thin">
        <color indexed="9"/>
      </bottom>
      <diagonal/>
    </border>
    <border>
      <left/>
      <right/>
      <top style="thin">
        <color indexed="9"/>
      </top>
      <bottom style="thin">
        <color indexed="9"/>
      </bottom>
      <diagonal/>
    </border>
    <border>
      <left/>
      <right style="thin">
        <color indexed="8"/>
      </right>
      <top style="thin">
        <color indexed="9"/>
      </top>
      <bottom style="thin">
        <color indexed="9"/>
      </bottom>
      <diagonal/>
    </border>
    <border>
      <left style="thin">
        <color indexed="64"/>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bottom style="thin">
        <color indexed="22"/>
      </bottom>
      <diagonal/>
    </border>
    <border>
      <left style="thin">
        <color indexed="64"/>
      </left>
      <right/>
      <top style="thin">
        <color indexed="22"/>
      </top>
      <bottom style="thin">
        <color indexed="22"/>
      </bottom>
      <diagonal/>
    </border>
    <border>
      <left/>
      <right style="thin">
        <color indexed="64"/>
      </right>
      <top style="thin">
        <color indexed="22"/>
      </top>
      <bottom style="thin">
        <color indexed="22"/>
      </bottom>
      <diagonal/>
    </border>
    <border>
      <left/>
      <right/>
      <top style="medium">
        <color indexed="64"/>
      </top>
      <bottom style="medium">
        <color indexed="64"/>
      </bottom>
      <diagonal/>
    </border>
    <border>
      <left/>
      <right/>
      <top style="thin">
        <color indexed="55"/>
      </top>
      <bottom style="thin">
        <color indexed="55"/>
      </bottom>
      <diagonal/>
    </border>
    <border>
      <left/>
      <right/>
      <top style="thin">
        <color indexed="55"/>
      </top>
      <bottom style="thin">
        <color indexed="64"/>
      </bottom>
      <diagonal/>
    </border>
    <border>
      <left/>
      <right/>
      <top style="thin">
        <color indexed="55"/>
      </top>
      <bottom/>
      <diagonal/>
    </border>
    <border>
      <left/>
      <right/>
      <top/>
      <bottom style="thin">
        <color indexed="55"/>
      </bottom>
      <diagonal/>
    </border>
    <border>
      <left style="medium">
        <color indexed="64"/>
      </left>
      <right/>
      <top style="thin">
        <color indexed="64"/>
      </top>
      <bottom style="thin">
        <color indexed="55"/>
      </bottom>
      <diagonal/>
    </border>
    <border>
      <left/>
      <right/>
      <top style="thin">
        <color indexed="64"/>
      </top>
      <bottom style="thin">
        <color indexed="55"/>
      </bottom>
      <diagonal/>
    </border>
    <border>
      <left/>
      <right style="thin">
        <color indexed="64"/>
      </right>
      <top style="thin">
        <color indexed="64"/>
      </top>
      <bottom style="thin">
        <color indexed="55"/>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thin">
        <color indexed="55"/>
      </top>
      <bottom style="medium">
        <color indexed="64"/>
      </bottom>
      <diagonal/>
    </border>
    <border>
      <left style="medium">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medium">
        <color indexed="64"/>
      </left>
      <right style="medium">
        <color indexed="64"/>
      </right>
      <top style="thin">
        <color indexed="55"/>
      </top>
      <bottom style="medium">
        <color indexed="64"/>
      </bottom>
      <diagonal/>
    </border>
  </borders>
  <cellStyleXfs count="3">
    <xf numFmtId="0" fontId="0" fillId="0" borderId="0"/>
    <xf numFmtId="0" fontId="5" fillId="0" borderId="0" applyNumberFormat="0" applyFill="0" applyBorder="0" applyAlignment="0" applyProtection="0">
      <alignment vertical="top"/>
      <protection locked="0"/>
    </xf>
    <xf numFmtId="9" fontId="1" fillId="0" borderId="0" applyFont="0" applyFill="0" applyBorder="0" applyAlignment="0" applyProtection="0"/>
  </cellStyleXfs>
  <cellXfs count="662">
    <xf numFmtId="0" fontId="0" fillId="0" borderId="0" xfId="0"/>
    <xf numFmtId="0" fontId="2" fillId="0" borderId="0" xfId="0" applyFont="1" applyProtection="1">
      <protection hidden="1"/>
    </xf>
    <xf numFmtId="0" fontId="2" fillId="0" borderId="0" xfId="0" applyNumberFormat="1" applyFont="1" applyProtection="1">
      <protection hidden="1"/>
    </xf>
    <xf numFmtId="0" fontId="3" fillId="0" borderId="0" xfId="0" applyFont="1" applyProtection="1">
      <protection hidden="1"/>
    </xf>
    <xf numFmtId="0" fontId="2" fillId="0" borderId="0" xfId="0" applyFont="1" applyBorder="1" applyProtection="1">
      <protection hidden="1"/>
    </xf>
    <xf numFmtId="0" fontId="3" fillId="0" borderId="0" xfId="0" applyFont="1" applyFill="1" applyBorder="1" applyProtection="1">
      <protection hidden="1"/>
    </xf>
    <xf numFmtId="0" fontId="4" fillId="0" borderId="0" xfId="0" applyFont="1" applyFill="1" applyBorder="1" applyProtection="1">
      <protection hidden="1"/>
    </xf>
    <xf numFmtId="10" fontId="3" fillId="0" borderId="0" xfId="0" applyNumberFormat="1" applyFont="1" applyFill="1" applyBorder="1" applyProtection="1">
      <protection hidden="1"/>
    </xf>
    <xf numFmtId="10" fontId="3" fillId="0" borderId="0" xfId="0" applyNumberFormat="1" applyFont="1" applyProtection="1">
      <protection hidden="1"/>
    </xf>
    <xf numFmtId="0" fontId="3" fillId="0" borderId="0" xfId="0" applyFont="1" applyBorder="1" applyProtection="1">
      <protection hidden="1"/>
    </xf>
    <xf numFmtId="0" fontId="9" fillId="0" borderId="0" xfId="0" applyFont="1" applyFill="1" applyBorder="1" applyAlignment="1" applyProtection="1">
      <alignment horizontal="center"/>
      <protection hidden="1"/>
    </xf>
    <xf numFmtId="14" fontId="9" fillId="0" borderId="0" xfId="0" applyNumberFormat="1" applyFont="1" applyFill="1" applyBorder="1" applyAlignment="1" applyProtection="1">
      <alignment horizontal="center"/>
      <protection hidden="1"/>
    </xf>
    <xf numFmtId="0" fontId="10" fillId="0" borderId="0" xfId="0" applyFont="1" applyAlignment="1" applyProtection="1">
      <alignment horizontal="center"/>
      <protection hidden="1"/>
    </xf>
    <xf numFmtId="164" fontId="9" fillId="0" borderId="0" xfId="2" applyNumberFormat="1" applyFont="1" applyFill="1" applyBorder="1" applyAlignment="1" applyProtection="1">
      <alignment horizontal="center"/>
      <protection hidden="1"/>
    </xf>
    <xf numFmtId="164" fontId="10" fillId="0" borderId="0" xfId="0" applyNumberFormat="1" applyFont="1" applyFill="1" applyBorder="1" applyAlignment="1" applyProtection="1">
      <alignment horizontal="center"/>
      <protection hidden="1"/>
    </xf>
    <xf numFmtId="164" fontId="9" fillId="0" borderId="0" xfId="0" applyNumberFormat="1" applyFont="1" applyFill="1" applyBorder="1" applyAlignment="1" applyProtection="1">
      <alignment horizontal="center"/>
      <protection hidden="1"/>
    </xf>
    <xf numFmtId="0" fontId="10" fillId="0" borderId="0" xfId="0" applyFont="1" applyAlignment="1" applyProtection="1">
      <alignment horizontal="center" vertical="center"/>
      <protection hidden="1"/>
    </xf>
    <xf numFmtId="3" fontId="7" fillId="12" borderId="22" xfId="0" applyNumberFormat="1" applyFont="1" applyFill="1" applyBorder="1" applyAlignment="1" applyProtection="1">
      <alignment horizontal="center"/>
      <protection hidden="1"/>
    </xf>
    <xf numFmtId="3" fontId="7" fillId="12" borderId="5" xfId="0" applyNumberFormat="1" applyFont="1" applyFill="1" applyBorder="1" applyAlignment="1" applyProtection="1">
      <alignment horizontal="center"/>
      <protection hidden="1"/>
    </xf>
    <xf numFmtId="3" fontId="7" fillId="12" borderId="15" xfId="0" applyNumberFormat="1" applyFont="1" applyFill="1" applyBorder="1" applyAlignment="1" applyProtection="1">
      <alignment horizontal="center"/>
      <protection hidden="1"/>
    </xf>
    <xf numFmtId="3" fontId="7" fillId="12" borderId="26" xfId="0" applyNumberFormat="1" applyFont="1" applyFill="1" applyBorder="1" applyAlignment="1" applyProtection="1">
      <alignment horizontal="center"/>
      <protection hidden="1"/>
    </xf>
    <xf numFmtId="3" fontId="7" fillId="12" borderId="10" xfId="0" applyNumberFormat="1" applyFont="1" applyFill="1" applyBorder="1" applyAlignment="1" applyProtection="1">
      <alignment horizontal="center"/>
      <protection hidden="1"/>
    </xf>
    <xf numFmtId="3" fontId="7" fillId="12" borderId="37" xfId="0" applyNumberFormat="1" applyFont="1" applyFill="1" applyBorder="1" applyAlignment="1" applyProtection="1">
      <alignment horizontal="center"/>
      <protection hidden="1"/>
    </xf>
    <xf numFmtId="3" fontId="13" fillId="12" borderId="26" xfId="0" applyNumberFormat="1" applyFont="1" applyFill="1" applyBorder="1" applyAlignment="1" applyProtection="1">
      <alignment horizontal="center"/>
      <protection hidden="1"/>
    </xf>
    <xf numFmtId="3" fontId="13" fillId="12" borderId="9" xfId="0" applyNumberFormat="1" applyFont="1" applyFill="1" applyBorder="1" applyAlignment="1" applyProtection="1">
      <alignment horizontal="center"/>
      <protection hidden="1"/>
    </xf>
    <xf numFmtId="3" fontId="6" fillId="9" borderId="33" xfId="0" applyNumberFormat="1" applyFont="1" applyFill="1" applyBorder="1" applyAlignment="1" applyProtection="1">
      <alignment horizontal="center"/>
      <protection hidden="1"/>
    </xf>
    <xf numFmtId="3" fontId="13" fillId="8" borderId="26" xfId="0" applyNumberFormat="1" applyFont="1" applyFill="1" applyBorder="1" applyAlignment="1" applyProtection="1">
      <alignment horizontal="center"/>
      <protection hidden="1"/>
    </xf>
    <xf numFmtId="3" fontId="2" fillId="0" borderId="0" xfId="0" applyNumberFormat="1" applyFont="1" applyAlignment="1" applyProtection="1">
      <alignment horizontal="right"/>
      <protection hidden="1"/>
    </xf>
    <xf numFmtId="164" fontId="2" fillId="0" borderId="0" xfId="0" applyNumberFormat="1" applyFont="1" applyProtection="1">
      <protection hidden="1"/>
    </xf>
    <xf numFmtId="0" fontId="2" fillId="0" borderId="0" xfId="0" applyFont="1" applyAlignment="1" applyProtection="1">
      <alignment horizontal="right"/>
      <protection hidden="1"/>
    </xf>
    <xf numFmtId="3" fontId="2" fillId="0" borderId="0" xfId="0" applyNumberFormat="1" applyFont="1" applyProtection="1">
      <protection hidden="1"/>
    </xf>
    <xf numFmtId="0" fontId="3" fillId="6" borderId="0" xfId="0" applyFont="1" applyFill="1" applyProtection="1">
      <protection hidden="1"/>
    </xf>
    <xf numFmtId="3" fontId="3" fillId="6" borderId="0" xfId="0" applyNumberFormat="1" applyFont="1" applyFill="1" applyProtection="1">
      <protection hidden="1"/>
    </xf>
    <xf numFmtId="164" fontId="3" fillId="6" borderId="0" xfId="0" applyNumberFormat="1" applyFont="1" applyFill="1" applyProtection="1">
      <protection hidden="1"/>
    </xf>
    <xf numFmtId="0" fontId="0" fillId="0" borderId="0" xfId="0" applyFont="1" applyProtection="1">
      <protection hidden="1"/>
    </xf>
    <xf numFmtId="0" fontId="0" fillId="0" borderId="0" xfId="0" applyFont="1" applyFill="1" applyProtection="1">
      <protection hidden="1"/>
    </xf>
    <xf numFmtId="0" fontId="16" fillId="0" borderId="0" xfId="0" applyFont="1" applyFill="1" applyAlignment="1" applyProtection="1">
      <alignment horizontal="center"/>
      <protection hidden="1"/>
    </xf>
    <xf numFmtId="0" fontId="18" fillId="0" borderId="0" xfId="0" applyFont="1" applyProtection="1">
      <protection hidden="1"/>
    </xf>
    <xf numFmtId="0" fontId="0" fillId="0" borderId="0" xfId="0" applyFont="1" applyFill="1" applyBorder="1" applyProtection="1">
      <protection hidden="1"/>
    </xf>
    <xf numFmtId="0" fontId="20" fillId="0" borderId="0" xfId="0" applyFont="1" applyFill="1" applyBorder="1" applyProtection="1">
      <protection hidden="1"/>
    </xf>
    <xf numFmtId="0" fontId="0" fillId="0" borderId="50" xfId="0" applyFont="1" applyFill="1" applyBorder="1" applyProtection="1">
      <protection hidden="1"/>
    </xf>
    <xf numFmtId="0" fontId="0" fillId="0" borderId="42" xfId="0" applyFont="1" applyFill="1" applyBorder="1" applyProtection="1">
      <protection hidden="1"/>
    </xf>
    <xf numFmtId="0" fontId="0" fillId="0" borderId="42" xfId="0" applyFont="1" applyBorder="1" applyProtection="1">
      <protection hidden="1"/>
    </xf>
    <xf numFmtId="0" fontId="0" fillId="0" borderId="67" xfId="0" applyFont="1" applyBorder="1" applyProtection="1">
      <protection hidden="1"/>
    </xf>
    <xf numFmtId="0" fontId="0" fillId="0" borderId="27" xfId="0" applyFont="1" applyFill="1" applyBorder="1" applyProtection="1">
      <protection hidden="1"/>
    </xf>
    <xf numFmtId="49" fontId="0" fillId="0" borderId="0" xfId="0" applyNumberFormat="1" applyFont="1" applyFill="1" applyBorder="1" applyProtection="1">
      <protection hidden="1"/>
    </xf>
    <xf numFmtId="49" fontId="0" fillId="0" borderId="70" xfId="0" applyNumberFormat="1" applyFont="1" applyFill="1" applyBorder="1" applyProtection="1">
      <protection hidden="1"/>
    </xf>
    <xf numFmtId="0" fontId="0" fillId="0" borderId="70" xfId="0" applyFont="1" applyFill="1" applyBorder="1" applyProtection="1">
      <protection hidden="1"/>
    </xf>
    <xf numFmtId="0" fontId="0" fillId="0" borderId="27" xfId="0" applyFont="1" applyBorder="1" applyProtection="1">
      <protection hidden="1"/>
    </xf>
    <xf numFmtId="0" fontId="0" fillId="0" borderId="0" xfId="0" applyFont="1" applyBorder="1" applyProtection="1">
      <protection hidden="1"/>
    </xf>
    <xf numFmtId="0" fontId="0" fillId="0" borderId="70" xfId="0" applyFont="1" applyBorder="1" applyProtection="1">
      <protection hidden="1"/>
    </xf>
    <xf numFmtId="0" fontId="21" fillId="16" borderId="40" xfId="0" applyFont="1" applyFill="1" applyBorder="1" applyAlignment="1" applyProtection="1">
      <protection hidden="1"/>
    </xf>
    <xf numFmtId="0" fontId="0" fillId="0" borderId="54" xfId="0" applyFont="1" applyBorder="1" applyProtection="1">
      <protection hidden="1"/>
    </xf>
    <xf numFmtId="0" fontId="0" fillId="0" borderId="41" xfId="0" applyFont="1" applyBorder="1" applyProtection="1">
      <protection hidden="1"/>
    </xf>
    <xf numFmtId="0" fontId="0" fillId="0" borderId="57" xfId="0" applyFont="1" applyBorder="1" applyProtection="1">
      <protection hidden="1"/>
    </xf>
    <xf numFmtId="0" fontId="22" fillId="9" borderId="0" xfId="0" applyFont="1" applyFill="1" applyBorder="1" applyProtection="1">
      <protection hidden="1"/>
    </xf>
    <xf numFmtId="0" fontId="23" fillId="0" borderId="0" xfId="0" applyFont="1" applyProtection="1">
      <protection hidden="1"/>
    </xf>
    <xf numFmtId="0" fontId="23" fillId="0" borderId="0" xfId="0" applyFont="1" applyBorder="1" applyProtection="1">
      <protection hidden="1"/>
    </xf>
    <xf numFmtId="0" fontId="0" fillId="0" borderId="0" xfId="0" applyFont="1" applyBorder="1" applyAlignment="1" applyProtection="1">
      <alignment vertical="center"/>
      <protection hidden="1"/>
    </xf>
    <xf numFmtId="0" fontId="22" fillId="9" borderId="0" xfId="1" applyFont="1" applyFill="1" applyBorder="1" applyAlignment="1" applyProtection="1">
      <alignment horizontal="center" vertical="center" wrapText="1"/>
      <protection hidden="1"/>
    </xf>
    <xf numFmtId="0" fontId="23" fillId="0" borderId="0" xfId="0" applyFont="1" applyBorder="1" applyAlignment="1" applyProtection="1">
      <alignment wrapText="1"/>
      <protection hidden="1"/>
    </xf>
    <xf numFmtId="0" fontId="0" fillId="0" borderId="41" xfId="0" applyFont="1" applyBorder="1" applyAlignment="1" applyProtection="1">
      <alignment vertical="center"/>
      <protection hidden="1"/>
    </xf>
    <xf numFmtId="0" fontId="23" fillId="0" borderId="41" xfId="0" applyFont="1" applyBorder="1" applyProtection="1">
      <protection hidden="1"/>
    </xf>
    <xf numFmtId="0" fontId="0" fillId="0" borderId="42" xfId="0" applyFont="1" applyBorder="1" applyAlignment="1" applyProtection="1">
      <alignment vertical="center"/>
      <protection hidden="1"/>
    </xf>
    <xf numFmtId="0" fontId="23" fillId="0" borderId="42" xfId="0" applyFont="1" applyBorder="1" applyProtection="1">
      <protection hidden="1"/>
    </xf>
    <xf numFmtId="0" fontId="0" fillId="0" borderId="0" xfId="0" applyFont="1" applyFill="1" applyBorder="1" applyAlignment="1" applyProtection="1">
      <alignment vertical="center"/>
      <protection hidden="1"/>
    </xf>
    <xf numFmtId="0" fontId="23" fillId="0" borderId="0" xfId="0" applyFont="1" applyFill="1" applyBorder="1" applyAlignment="1" applyProtection="1">
      <alignment horizontal="center" vertical="center" wrapText="1"/>
      <protection hidden="1"/>
    </xf>
    <xf numFmtId="0" fontId="23" fillId="11" borderId="0" xfId="1" applyFont="1" applyFill="1" applyBorder="1" applyAlignment="1" applyProtection="1">
      <alignment horizontal="center" vertical="center"/>
      <protection hidden="1"/>
    </xf>
    <xf numFmtId="3" fontId="0" fillId="0" borderId="0" xfId="0" applyNumberFormat="1" applyFont="1" applyProtection="1">
      <protection hidden="1"/>
    </xf>
    <xf numFmtId="164" fontId="0" fillId="0" borderId="0" xfId="0" applyNumberFormat="1" applyFont="1" applyProtection="1">
      <protection hidden="1"/>
    </xf>
    <xf numFmtId="3" fontId="14" fillId="0" borderId="0" xfId="0" applyNumberFormat="1" applyFont="1" applyProtection="1">
      <protection hidden="1"/>
    </xf>
    <xf numFmtId="1" fontId="14" fillId="0" borderId="0" xfId="0" applyNumberFormat="1" applyFont="1" applyProtection="1">
      <protection hidden="1"/>
    </xf>
    <xf numFmtId="0" fontId="16" fillId="0" borderId="0" xfId="0" applyFont="1" applyFill="1" applyAlignment="1" applyProtection="1">
      <alignment horizontal="center" vertical="center"/>
      <protection hidden="1"/>
    </xf>
    <xf numFmtId="0" fontId="23" fillId="0" borderId="0" xfId="0" applyFont="1" applyFill="1" applyProtection="1">
      <protection hidden="1"/>
    </xf>
    <xf numFmtId="0" fontId="27" fillId="0" borderId="0" xfId="0" applyFont="1" applyFill="1" applyAlignment="1" applyProtection="1">
      <alignment vertical="center"/>
      <protection hidden="1"/>
    </xf>
    <xf numFmtId="0" fontId="16" fillId="0" borderId="0" xfId="1" applyFont="1" applyFill="1" applyAlignment="1" applyProtection="1">
      <alignment horizontal="center" vertical="top"/>
      <protection hidden="1"/>
    </xf>
    <xf numFmtId="0" fontId="16" fillId="0" borderId="0" xfId="0" applyFont="1" applyFill="1" applyProtection="1">
      <protection hidden="1"/>
    </xf>
    <xf numFmtId="0" fontId="19" fillId="0" borderId="0" xfId="0" applyFont="1" applyFill="1" applyAlignment="1" applyProtection="1">
      <alignment vertical="center"/>
      <protection hidden="1"/>
    </xf>
    <xf numFmtId="0" fontId="20" fillId="0" borderId="0" xfId="0" applyFont="1" applyFill="1" applyAlignment="1" applyProtection="1">
      <alignment horizontal="justify" vertical="center"/>
      <protection hidden="1"/>
    </xf>
    <xf numFmtId="3" fontId="0" fillId="0" borderId="0" xfId="0" applyNumberFormat="1" applyFont="1" applyFill="1" applyProtection="1">
      <protection hidden="1"/>
    </xf>
    <xf numFmtId="164" fontId="0" fillId="0" borderId="0" xfId="0" applyNumberFormat="1" applyFont="1" applyFill="1" applyProtection="1">
      <protection hidden="1"/>
    </xf>
    <xf numFmtId="0" fontId="2" fillId="0" borderId="0" xfId="0" applyNumberFormat="1" applyFont="1" applyBorder="1" applyProtection="1">
      <protection hidden="1"/>
    </xf>
    <xf numFmtId="0" fontId="28" fillId="9" borderId="0" xfId="0" applyNumberFormat="1" applyFont="1" applyFill="1" applyBorder="1" applyAlignment="1" applyProtection="1">
      <alignment horizontal="center"/>
      <protection locked="0"/>
    </xf>
    <xf numFmtId="0" fontId="28" fillId="9" borderId="58" xfId="0" applyNumberFormat="1" applyFont="1" applyFill="1" applyBorder="1" applyAlignment="1" applyProtection="1">
      <alignment horizontal="center"/>
      <protection locked="0"/>
    </xf>
    <xf numFmtId="0" fontId="28" fillId="9" borderId="59" xfId="0" applyNumberFormat="1" applyFont="1" applyFill="1" applyBorder="1" applyAlignment="1" applyProtection="1">
      <alignment horizontal="center"/>
      <protection locked="0"/>
    </xf>
    <xf numFmtId="3" fontId="2" fillId="0" borderId="60" xfId="0" applyNumberFormat="1" applyFont="1" applyBorder="1" applyProtection="1">
      <protection hidden="1"/>
    </xf>
    <xf numFmtId="164" fontId="2" fillId="0" borderId="61" xfId="0" applyNumberFormat="1" applyFont="1" applyBorder="1" applyProtection="1">
      <protection hidden="1"/>
    </xf>
    <xf numFmtId="3" fontId="2" fillId="0" borderId="62" xfId="0" applyNumberFormat="1" applyFont="1" applyBorder="1" applyProtection="1">
      <protection hidden="1"/>
    </xf>
    <xf numFmtId="3" fontId="2" fillId="14" borderId="63" xfId="0" applyNumberFormat="1" applyFont="1" applyFill="1" applyBorder="1" applyProtection="1">
      <protection locked="0"/>
    </xf>
    <xf numFmtId="164" fontId="2" fillId="0" borderId="64" xfId="0" applyNumberFormat="1" applyFont="1" applyBorder="1" applyAlignment="1" applyProtection="1">
      <alignment horizontal="right"/>
      <protection hidden="1"/>
    </xf>
    <xf numFmtId="3" fontId="2" fillId="14" borderId="65" xfId="0" applyNumberFormat="1" applyFont="1" applyFill="1" applyBorder="1" applyProtection="1">
      <protection locked="0"/>
    </xf>
    <xf numFmtId="164" fontId="2" fillId="0" borderId="64" xfId="0" applyNumberFormat="1" applyFont="1" applyBorder="1" applyProtection="1">
      <protection hidden="1"/>
    </xf>
    <xf numFmtId="3" fontId="2" fillId="14" borderId="63" xfId="0" applyNumberFormat="1" applyFont="1" applyFill="1" applyBorder="1" applyAlignment="1" applyProtection="1">
      <protection locked="0"/>
    </xf>
    <xf numFmtId="3" fontId="2" fillId="0" borderId="65" xfId="0" applyNumberFormat="1" applyFont="1" applyBorder="1" applyProtection="1">
      <protection hidden="1"/>
    </xf>
    <xf numFmtId="9" fontId="2" fillId="14" borderId="64" xfId="0" applyNumberFormat="1" applyFont="1" applyFill="1" applyBorder="1" applyAlignment="1" applyProtection="1">
      <protection locked="0"/>
    </xf>
    <xf numFmtId="3" fontId="2" fillId="0" borderId="63" xfId="0" applyNumberFormat="1" applyFont="1" applyBorder="1" applyProtection="1">
      <protection hidden="1"/>
    </xf>
    <xf numFmtId="3" fontId="2" fillId="13" borderId="63" xfId="0" applyNumberFormat="1" applyFont="1" applyFill="1" applyBorder="1" applyProtection="1">
      <protection hidden="1"/>
    </xf>
    <xf numFmtId="0" fontId="2" fillId="15" borderId="27" xfId="0" applyFont="1" applyFill="1" applyBorder="1" applyProtection="1">
      <protection locked="0"/>
    </xf>
    <xf numFmtId="0" fontId="2" fillId="0" borderId="70" xfId="0" applyFont="1" applyBorder="1" applyProtection="1">
      <protection hidden="1"/>
    </xf>
    <xf numFmtId="3" fontId="2" fillId="13" borderId="63" xfId="0" applyNumberFormat="1" applyFont="1" applyFill="1" applyBorder="1" applyProtection="1">
      <protection locked="0"/>
    </xf>
    <xf numFmtId="0" fontId="2" fillId="14" borderId="27" xfId="0" applyFont="1" applyFill="1" applyBorder="1" applyProtection="1">
      <protection locked="0"/>
    </xf>
    <xf numFmtId="3" fontId="31" fillId="8" borderId="63" xfId="2" applyNumberFormat="1" applyFont="1" applyFill="1" applyBorder="1" applyAlignment="1" applyProtection="1">
      <alignment horizontal="right"/>
      <protection hidden="1"/>
    </xf>
    <xf numFmtId="9" fontId="31" fillId="8" borderId="64" xfId="2" applyNumberFormat="1" applyFont="1" applyFill="1" applyBorder="1" applyAlignment="1" applyProtection="1">
      <alignment horizontal="right"/>
      <protection hidden="1"/>
    </xf>
    <xf numFmtId="3" fontId="31" fillId="8" borderId="65" xfId="2" applyNumberFormat="1" applyFont="1" applyFill="1" applyBorder="1" applyAlignment="1" applyProtection="1">
      <alignment horizontal="right"/>
      <protection hidden="1"/>
    </xf>
    <xf numFmtId="0" fontId="2" fillId="0" borderId="66" xfId="0" applyFont="1" applyBorder="1" applyProtection="1">
      <protection hidden="1"/>
    </xf>
    <xf numFmtId="3" fontId="2" fillId="0" borderId="66" xfId="0" applyNumberFormat="1" applyFont="1" applyBorder="1" applyProtection="1">
      <protection hidden="1"/>
    </xf>
    <xf numFmtId="164" fontId="2" fillId="0" borderId="66" xfId="0" applyNumberFormat="1" applyFont="1" applyBorder="1" applyProtection="1">
      <protection hidden="1"/>
    </xf>
    <xf numFmtId="0" fontId="3" fillId="6" borderId="0" xfId="0" applyFont="1" applyFill="1" applyBorder="1" applyProtection="1">
      <protection hidden="1"/>
    </xf>
    <xf numFmtId="3" fontId="3" fillId="6" borderId="0" xfId="0" applyNumberFormat="1" applyFont="1" applyFill="1" applyBorder="1" applyProtection="1">
      <protection hidden="1"/>
    </xf>
    <xf numFmtId="164" fontId="3" fillId="6" borderId="0" xfId="0" applyNumberFormat="1" applyFont="1" applyFill="1" applyBorder="1" applyProtection="1">
      <protection hidden="1"/>
    </xf>
    <xf numFmtId="49" fontId="4" fillId="6" borderId="0" xfId="0" applyNumberFormat="1" applyFont="1" applyFill="1" applyBorder="1" applyAlignment="1" applyProtection="1">
      <alignment horizontal="left"/>
      <protection hidden="1"/>
    </xf>
    <xf numFmtId="3" fontId="4" fillId="6" borderId="0" xfId="0" applyNumberFormat="1" applyFont="1" applyFill="1" applyBorder="1" applyProtection="1">
      <protection hidden="1"/>
    </xf>
    <xf numFmtId="49" fontId="3" fillId="6" borderId="0" xfId="0" applyNumberFormat="1" applyFont="1" applyFill="1" applyBorder="1" applyAlignment="1" applyProtection="1">
      <alignment horizontal="left"/>
      <protection hidden="1"/>
    </xf>
    <xf numFmtId="10" fontId="3" fillId="6" borderId="27" xfId="0" applyNumberFormat="1" applyFont="1" applyFill="1" applyBorder="1" applyProtection="1">
      <protection hidden="1"/>
    </xf>
    <xf numFmtId="10" fontId="3" fillId="6" borderId="0" xfId="0" applyNumberFormat="1" applyFont="1" applyFill="1" applyBorder="1" applyProtection="1">
      <protection hidden="1"/>
    </xf>
    <xf numFmtId="10" fontId="3" fillId="6" borderId="0" xfId="0" applyNumberFormat="1" applyFont="1" applyFill="1" applyProtection="1">
      <protection hidden="1"/>
    </xf>
    <xf numFmtId="0" fontId="29" fillId="9" borderId="50" xfId="0" applyNumberFormat="1" applyFont="1" applyFill="1" applyBorder="1" applyAlignment="1" applyProtection="1">
      <protection hidden="1"/>
    </xf>
    <xf numFmtId="0" fontId="29" fillId="9" borderId="67" xfId="0" applyNumberFormat="1" applyFont="1" applyFill="1" applyBorder="1" applyAlignment="1" applyProtection="1">
      <protection hidden="1"/>
    </xf>
    <xf numFmtId="0" fontId="29" fillId="9" borderId="42" xfId="0" applyNumberFormat="1" applyFont="1" applyFill="1" applyBorder="1" applyAlignment="1" applyProtection="1">
      <protection hidden="1"/>
    </xf>
    <xf numFmtId="3" fontId="2" fillId="14" borderId="69" xfId="0" applyNumberFormat="1" applyFont="1" applyFill="1" applyBorder="1" applyAlignment="1" applyProtection="1">
      <alignment horizontal="right"/>
      <protection locked="0"/>
    </xf>
    <xf numFmtId="3" fontId="2" fillId="7" borderId="70" xfId="0" applyNumberFormat="1" applyFont="1" applyFill="1" applyBorder="1" applyAlignment="1" applyProtection="1">
      <alignment horizontal="right"/>
      <protection hidden="1"/>
    </xf>
    <xf numFmtId="3" fontId="3" fillId="14" borderId="71" xfId="0" applyNumberFormat="1" applyFont="1" applyFill="1" applyBorder="1" applyAlignment="1" applyProtection="1">
      <alignment horizontal="right"/>
      <protection locked="0"/>
    </xf>
    <xf numFmtId="3" fontId="3" fillId="7" borderId="57" xfId="0" applyNumberFormat="1" applyFont="1" applyFill="1" applyBorder="1" applyAlignment="1" applyProtection="1">
      <alignment horizontal="right"/>
      <protection hidden="1"/>
    </xf>
    <xf numFmtId="0" fontId="3" fillId="6" borderId="27" xfId="0" applyFont="1" applyFill="1" applyBorder="1" applyProtection="1">
      <protection hidden="1"/>
    </xf>
    <xf numFmtId="3" fontId="3" fillId="14" borderId="27" xfId="0" applyNumberFormat="1" applyFont="1" applyFill="1" applyBorder="1" applyAlignment="1" applyProtection="1">
      <alignment horizontal="right"/>
      <protection hidden="1"/>
    </xf>
    <xf numFmtId="3" fontId="3" fillId="6" borderId="70" xfId="0" applyNumberFormat="1" applyFont="1" applyFill="1" applyBorder="1" applyAlignment="1" applyProtection="1">
      <alignment horizontal="right"/>
      <protection hidden="1"/>
    </xf>
    <xf numFmtId="3" fontId="3" fillId="14" borderId="0" xfId="0" applyNumberFormat="1" applyFont="1" applyFill="1" applyBorder="1" applyAlignment="1" applyProtection="1">
      <alignment horizontal="right"/>
      <protection hidden="1"/>
    </xf>
    <xf numFmtId="0" fontId="32" fillId="8" borderId="50" xfId="0" applyNumberFormat="1" applyFont="1" applyFill="1" applyBorder="1" applyAlignment="1" applyProtection="1">
      <protection hidden="1"/>
    </xf>
    <xf numFmtId="0" fontId="32" fillId="8" borderId="67" xfId="0" applyNumberFormat="1" applyFont="1" applyFill="1" applyBorder="1" applyAlignment="1" applyProtection="1">
      <protection hidden="1"/>
    </xf>
    <xf numFmtId="0" fontId="32" fillId="8" borderId="42" xfId="0" applyNumberFormat="1" applyFont="1" applyFill="1" applyBorder="1" applyAlignment="1" applyProtection="1">
      <protection hidden="1"/>
    </xf>
    <xf numFmtId="3" fontId="2" fillId="7" borderId="57" xfId="0" applyNumberFormat="1" applyFont="1" applyFill="1" applyBorder="1" applyAlignment="1" applyProtection="1">
      <alignment horizontal="right"/>
      <protection hidden="1"/>
    </xf>
    <xf numFmtId="3" fontId="3" fillId="6" borderId="27" xfId="0" applyNumberFormat="1" applyFont="1" applyFill="1" applyBorder="1" applyAlignment="1" applyProtection="1">
      <alignment horizontal="right"/>
      <protection hidden="1"/>
    </xf>
    <xf numFmtId="3" fontId="3" fillId="6" borderId="0" xfId="0" applyNumberFormat="1" applyFont="1" applyFill="1" applyBorder="1" applyAlignment="1" applyProtection="1">
      <alignment horizontal="right"/>
      <protection hidden="1"/>
    </xf>
    <xf numFmtId="3" fontId="33" fillId="9" borderId="43" xfId="2" applyNumberFormat="1" applyFont="1" applyFill="1" applyBorder="1" applyAlignment="1" applyProtection="1">
      <alignment horizontal="right"/>
      <protection hidden="1"/>
    </xf>
    <xf numFmtId="3" fontId="33" fillId="9" borderId="53" xfId="2" applyNumberFormat="1" applyFont="1" applyFill="1" applyBorder="1" applyAlignment="1" applyProtection="1">
      <alignment horizontal="right"/>
      <protection hidden="1"/>
    </xf>
    <xf numFmtId="3" fontId="33" fillId="9" borderId="44" xfId="2" applyNumberFormat="1" applyFont="1" applyFill="1" applyBorder="1" applyAlignment="1" applyProtection="1">
      <alignment horizontal="right"/>
      <protection hidden="1"/>
    </xf>
    <xf numFmtId="3" fontId="2" fillId="0" borderId="0" xfId="0" applyNumberFormat="1" applyFont="1" applyBorder="1" applyProtection="1">
      <protection hidden="1"/>
    </xf>
    <xf numFmtId="164" fontId="2" fillId="0" borderId="0" xfId="0" applyNumberFormat="1" applyFont="1" applyBorder="1" applyProtection="1">
      <protection hidden="1"/>
    </xf>
    <xf numFmtId="0" fontId="23" fillId="0" borderId="0" xfId="0" applyFont="1" applyFill="1" applyAlignment="1" applyProtection="1">
      <alignment horizontal="center" vertical="center"/>
      <protection hidden="1"/>
    </xf>
    <xf numFmtId="0" fontId="17" fillId="9" borderId="0" xfId="0" applyFont="1" applyFill="1" applyAlignment="1" applyProtection="1">
      <alignment horizontal="left" vertical="center"/>
      <protection hidden="1"/>
    </xf>
    <xf numFmtId="0" fontId="27" fillId="9" borderId="0" xfId="0" applyFont="1" applyFill="1" applyAlignment="1" applyProtection="1">
      <alignment horizontal="left" vertical="center"/>
      <protection hidden="1"/>
    </xf>
    <xf numFmtId="0" fontId="27" fillId="0" borderId="0" xfId="0" applyFont="1" applyFill="1" applyAlignment="1" applyProtection="1">
      <alignment horizontal="left" vertical="center"/>
      <protection hidden="1"/>
    </xf>
    <xf numFmtId="0" fontId="34" fillId="0" borderId="0" xfId="0" applyFont="1" applyFill="1" applyAlignment="1" applyProtection="1">
      <alignment horizontal="center" vertical="center"/>
      <protection hidden="1"/>
    </xf>
    <xf numFmtId="0" fontId="23" fillId="0" borderId="0" xfId="1" applyFont="1" applyFill="1" applyAlignment="1" applyProtection="1">
      <alignment horizontal="center" vertical="top"/>
      <protection hidden="1"/>
    </xf>
    <xf numFmtId="0" fontId="35" fillId="0" borderId="0" xfId="0" applyFont="1" applyFill="1" applyBorder="1" applyAlignment="1" applyProtection="1">
      <alignment horizontal="left" vertical="center"/>
      <protection hidden="1"/>
    </xf>
    <xf numFmtId="0" fontId="33" fillId="9" borderId="43" xfId="0" applyFont="1" applyFill="1" applyBorder="1" applyAlignment="1" applyProtection="1">
      <protection hidden="1"/>
    </xf>
    <xf numFmtId="49" fontId="36" fillId="9" borderId="44" xfId="0" applyNumberFormat="1" applyFont="1" applyFill="1" applyBorder="1" applyAlignment="1" applyProtection="1">
      <alignment horizontal="right"/>
      <protection hidden="1"/>
    </xf>
    <xf numFmtId="0" fontId="36" fillId="9" borderId="44" xfId="0" applyFont="1" applyFill="1" applyBorder="1" applyAlignment="1" applyProtection="1">
      <protection hidden="1"/>
    </xf>
    <xf numFmtId="0" fontId="2" fillId="0" borderId="0" xfId="0" applyFont="1" applyFill="1" applyBorder="1" applyAlignment="1" applyProtection="1">
      <protection hidden="1"/>
    </xf>
    <xf numFmtId="0" fontId="37" fillId="0" borderId="0" xfId="0" applyFont="1" applyFill="1" applyBorder="1" applyAlignment="1" applyProtection="1">
      <alignment horizontal="center"/>
      <protection hidden="1"/>
    </xf>
    <xf numFmtId="49" fontId="29" fillId="9" borderId="0" xfId="0" applyNumberFormat="1" applyFont="1" applyFill="1" applyBorder="1" applyAlignment="1" applyProtection="1">
      <alignment horizontal="left"/>
      <protection hidden="1"/>
    </xf>
    <xf numFmtId="0" fontId="30" fillId="9" borderId="0" xfId="0" applyFont="1" applyFill="1" applyBorder="1" applyAlignment="1" applyProtection="1">
      <alignment horizontal="center"/>
      <protection hidden="1"/>
    </xf>
    <xf numFmtId="0" fontId="32" fillId="8" borderId="45" xfId="0" applyFont="1" applyFill="1" applyBorder="1" applyAlignment="1" applyProtection="1">
      <protection hidden="1"/>
    </xf>
    <xf numFmtId="14" fontId="32" fillId="8" borderId="45" xfId="0" applyNumberFormat="1" applyFont="1" applyFill="1" applyBorder="1" applyAlignment="1" applyProtection="1">
      <alignment horizontal="right"/>
      <protection hidden="1"/>
    </xf>
    <xf numFmtId="14" fontId="28" fillId="0" borderId="0" xfId="0" applyNumberFormat="1" applyFont="1" applyFill="1" applyBorder="1" applyAlignment="1" applyProtection="1">
      <alignment horizontal="right"/>
      <protection hidden="1"/>
    </xf>
    <xf numFmtId="14" fontId="37" fillId="0" borderId="0" xfId="0" applyNumberFormat="1" applyFont="1" applyFill="1" applyBorder="1" applyAlignment="1" applyProtection="1">
      <alignment horizontal="center"/>
      <protection hidden="1"/>
    </xf>
    <xf numFmtId="0" fontId="32" fillId="0" borderId="46" xfId="0" applyFont="1" applyBorder="1" applyAlignment="1" applyProtection="1">
      <protection hidden="1"/>
    </xf>
    <xf numFmtId="3" fontId="32" fillId="14" borderId="46" xfId="0" applyNumberFormat="1" applyFont="1" applyFill="1" applyBorder="1" applyAlignment="1" applyProtection="1">
      <protection locked="0"/>
    </xf>
    <xf numFmtId="164" fontId="28" fillId="0" borderId="0" xfId="2" applyNumberFormat="1" applyFont="1" applyFill="1" applyBorder="1" applyAlignment="1" applyProtection="1">
      <protection hidden="1"/>
    </xf>
    <xf numFmtId="0" fontId="2" fillId="0" borderId="0" xfId="0" applyFont="1" applyBorder="1" applyAlignment="1" applyProtection="1">
      <protection hidden="1"/>
    </xf>
    <xf numFmtId="3" fontId="2" fillId="14" borderId="1" xfId="0" applyNumberFormat="1" applyFont="1" applyFill="1" applyBorder="1" applyAlignment="1" applyProtection="1">
      <protection locked="0"/>
    </xf>
    <xf numFmtId="0" fontId="2" fillId="2" borderId="0" xfId="0" applyFont="1" applyFill="1" applyBorder="1" applyProtection="1">
      <protection hidden="1"/>
    </xf>
    <xf numFmtId="0" fontId="32" fillId="0" borderId="47" xfId="0" applyFont="1" applyBorder="1" applyAlignment="1" applyProtection="1">
      <protection hidden="1"/>
    </xf>
    <xf numFmtId="3" fontId="32" fillId="14" borderId="47" xfId="0" applyNumberFormat="1" applyFont="1" applyFill="1" applyBorder="1" applyAlignment="1" applyProtection="1">
      <protection locked="0"/>
    </xf>
    <xf numFmtId="3" fontId="2" fillId="2" borderId="1" xfId="0" applyNumberFormat="1" applyFont="1" applyFill="1" applyBorder="1" applyAlignment="1" applyProtection="1">
      <protection locked="0"/>
    </xf>
    <xf numFmtId="3" fontId="2" fillId="14" borderId="48" xfId="0" applyNumberFormat="1" applyFont="1" applyFill="1" applyBorder="1" applyAlignment="1" applyProtection="1">
      <protection locked="0"/>
    </xf>
    <xf numFmtId="9" fontId="2" fillId="14" borderId="1" xfId="0" applyNumberFormat="1" applyFont="1" applyFill="1" applyBorder="1" applyAlignment="1" applyProtection="1">
      <protection locked="0"/>
    </xf>
    <xf numFmtId="9" fontId="2" fillId="2" borderId="1" xfId="0" applyNumberFormat="1" applyFont="1" applyFill="1" applyBorder="1" applyAlignment="1" applyProtection="1">
      <protection locked="0"/>
    </xf>
    <xf numFmtId="9" fontId="29" fillId="0" borderId="0" xfId="0" applyNumberFormat="1" applyFont="1" applyBorder="1" applyProtection="1">
      <protection hidden="1"/>
    </xf>
    <xf numFmtId="0" fontId="29" fillId="0" borderId="0" xfId="0" applyFont="1" applyBorder="1" applyProtection="1">
      <protection hidden="1"/>
    </xf>
    <xf numFmtId="0" fontId="32" fillId="0" borderId="49" xfId="0" applyFont="1" applyBorder="1" applyAlignment="1" applyProtection="1">
      <protection hidden="1"/>
    </xf>
    <xf numFmtId="3" fontId="32" fillId="14" borderId="49" xfId="0" applyNumberFormat="1" applyFont="1" applyFill="1" applyBorder="1" applyAlignment="1" applyProtection="1">
      <protection locked="0"/>
    </xf>
    <xf numFmtId="0" fontId="31" fillId="15" borderId="45" xfId="0" applyFont="1" applyFill="1" applyBorder="1" applyAlignment="1" applyProtection="1">
      <protection hidden="1"/>
    </xf>
    <xf numFmtId="3" fontId="31" fillId="15" borderId="45" xfId="0" applyNumberFormat="1" applyFont="1" applyFill="1" applyBorder="1" applyAlignment="1" applyProtection="1">
      <protection hidden="1"/>
    </xf>
    <xf numFmtId="164" fontId="31" fillId="15" borderId="45" xfId="2" applyNumberFormat="1" applyFont="1" applyFill="1" applyBorder="1" applyAlignment="1" applyProtection="1">
      <protection hidden="1"/>
    </xf>
    <xf numFmtId="164" fontId="38" fillId="0" borderId="0" xfId="2" applyNumberFormat="1" applyFont="1" applyFill="1" applyBorder="1" applyAlignment="1" applyProtection="1">
      <protection hidden="1"/>
    </xf>
    <xf numFmtId="164" fontId="37" fillId="0" borderId="0" xfId="2" applyNumberFormat="1" applyFont="1" applyFill="1" applyBorder="1" applyAlignment="1" applyProtection="1">
      <alignment horizontal="center"/>
      <protection hidden="1"/>
    </xf>
    <xf numFmtId="0" fontId="32" fillId="8" borderId="27" xfId="0" applyFont="1" applyFill="1" applyBorder="1" applyAlignment="1" applyProtection="1">
      <protection hidden="1"/>
    </xf>
    <xf numFmtId="0" fontId="32" fillId="8" borderId="0" xfId="0" applyFont="1" applyFill="1" applyBorder="1" applyAlignment="1" applyProtection="1">
      <protection hidden="1"/>
    </xf>
    <xf numFmtId="0" fontId="32" fillId="0" borderId="50" xfId="0" applyFont="1" applyBorder="1" applyAlignment="1" applyProtection="1">
      <protection hidden="1"/>
    </xf>
    <xf numFmtId="3" fontId="32" fillId="14" borderId="51" xfId="0" applyNumberFormat="1" applyFont="1" applyFill="1" applyBorder="1" applyAlignment="1" applyProtection="1">
      <protection locked="0"/>
    </xf>
    <xf numFmtId="0" fontId="39" fillId="0" borderId="0" xfId="1" applyFont="1" applyAlignment="1" applyProtection="1"/>
    <xf numFmtId="0" fontId="32" fillId="0" borderId="2" xfId="0" applyFont="1" applyBorder="1" applyAlignment="1" applyProtection="1">
      <protection hidden="1"/>
    </xf>
    <xf numFmtId="0" fontId="32" fillId="0" borderId="52" xfId="0" applyFont="1" applyBorder="1" applyAlignment="1" applyProtection="1">
      <protection hidden="1"/>
    </xf>
    <xf numFmtId="0" fontId="31" fillId="15" borderId="43" xfId="0" applyFont="1" applyFill="1" applyBorder="1" applyAlignment="1" applyProtection="1">
      <protection hidden="1"/>
    </xf>
    <xf numFmtId="164" fontId="31" fillId="15" borderId="53" xfId="2" applyNumberFormat="1" applyFont="1" applyFill="1" applyBorder="1" applyAlignment="1" applyProtection="1">
      <protection hidden="1"/>
    </xf>
    <xf numFmtId="0" fontId="40" fillId="9" borderId="43" xfId="0" applyFont="1" applyFill="1" applyBorder="1" applyAlignment="1" applyProtection="1">
      <protection hidden="1"/>
    </xf>
    <xf numFmtId="3" fontId="40" fillId="9" borderId="45" xfId="0" applyNumberFormat="1" applyFont="1" applyFill="1" applyBorder="1" applyAlignment="1" applyProtection="1">
      <protection hidden="1"/>
    </xf>
    <xf numFmtId="164" fontId="40" fillId="9" borderId="53" xfId="0" applyNumberFormat="1" applyFont="1" applyFill="1" applyBorder="1" applyAlignment="1" applyProtection="1">
      <protection hidden="1"/>
    </xf>
    <xf numFmtId="164" fontId="41" fillId="0" borderId="0" xfId="0" applyNumberFormat="1" applyFont="1" applyFill="1" applyBorder="1" applyAlignment="1" applyProtection="1">
      <protection hidden="1"/>
    </xf>
    <xf numFmtId="0" fontId="32" fillId="0" borderId="27" xfId="0" applyFont="1" applyBorder="1" applyAlignment="1" applyProtection="1">
      <protection hidden="1"/>
    </xf>
    <xf numFmtId="0" fontId="32" fillId="0" borderId="0" xfId="0" applyFont="1" applyBorder="1" applyAlignment="1" applyProtection="1">
      <protection hidden="1"/>
    </xf>
    <xf numFmtId="164" fontId="2" fillId="0" borderId="0" xfId="0" applyNumberFormat="1" applyFont="1" applyFill="1" applyBorder="1" applyAlignment="1" applyProtection="1">
      <protection hidden="1"/>
    </xf>
    <xf numFmtId="0" fontId="32" fillId="8" borderId="54" xfId="0" applyFont="1" applyFill="1" applyBorder="1" applyAlignment="1" applyProtection="1">
      <protection hidden="1"/>
    </xf>
    <xf numFmtId="0" fontId="32" fillId="8" borderId="41" xfId="0" applyFont="1" applyFill="1" applyBorder="1" applyAlignment="1" applyProtection="1">
      <protection hidden="1"/>
    </xf>
    <xf numFmtId="164" fontId="37" fillId="0" borderId="0" xfId="0" applyNumberFormat="1" applyFont="1" applyFill="1" applyBorder="1" applyAlignment="1" applyProtection="1">
      <alignment horizontal="center"/>
      <protection hidden="1"/>
    </xf>
    <xf numFmtId="0" fontId="32" fillId="0" borderId="34" xfId="0" applyFont="1" applyBorder="1" applyAlignment="1" applyProtection="1">
      <protection hidden="1"/>
    </xf>
    <xf numFmtId="3" fontId="32" fillId="14" borderId="55" xfId="0" applyNumberFormat="1" applyFont="1" applyFill="1" applyBorder="1" applyAlignment="1" applyProtection="1">
      <protection locked="0"/>
    </xf>
    <xf numFmtId="0" fontId="2" fillId="0" borderId="0" xfId="0" applyFont="1" applyBorder="1" applyAlignment="1" applyProtection="1">
      <alignment horizontal="left" vertical="center" wrapText="1"/>
      <protection hidden="1"/>
    </xf>
    <xf numFmtId="3" fontId="2" fillId="14" borderId="1" xfId="0" applyNumberFormat="1" applyFont="1" applyFill="1" applyBorder="1" applyProtection="1">
      <protection locked="0"/>
    </xf>
    <xf numFmtId="3" fontId="2" fillId="14" borderId="48" xfId="0" applyNumberFormat="1" applyFont="1" applyFill="1" applyBorder="1" applyProtection="1">
      <protection locked="0"/>
    </xf>
    <xf numFmtId="0" fontId="31" fillId="15" borderId="54" xfId="0" applyFont="1" applyFill="1" applyBorder="1" applyAlignment="1" applyProtection="1">
      <protection hidden="1"/>
    </xf>
    <xf numFmtId="3" fontId="31" fillId="15" borderId="56" xfId="0" applyNumberFormat="1" applyFont="1" applyFill="1" applyBorder="1" applyAlignment="1" applyProtection="1">
      <protection hidden="1"/>
    </xf>
    <xf numFmtId="164" fontId="31" fillId="15" borderId="57" xfId="2" applyNumberFormat="1" applyFont="1" applyFill="1" applyBorder="1" applyAlignment="1" applyProtection="1">
      <protection hidden="1"/>
    </xf>
    <xf numFmtId="0" fontId="0" fillId="0" borderId="0" xfId="0" applyFont="1" applyBorder="1" applyAlignment="1"/>
    <xf numFmtId="0" fontId="32" fillId="0" borderId="51" xfId="0" applyFont="1" applyBorder="1" applyAlignment="1" applyProtection="1">
      <protection hidden="1"/>
    </xf>
    <xf numFmtId="0" fontId="40" fillId="9" borderId="56" xfId="0" applyFont="1" applyFill="1" applyBorder="1" applyAlignment="1" applyProtection="1">
      <protection hidden="1"/>
    </xf>
    <xf numFmtId="3" fontId="40" fillId="9" borderId="56" xfId="0" applyNumberFormat="1" applyFont="1" applyFill="1" applyBorder="1" applyAlignment="1" applyProtection="1">
      <protection hidden="1"/>
    </xf>
    <xf numFmtId="164" fontId="40" fillId="9" borderId="56" xfId="2" applyNumberFormat="1" applyFont="1" applyFill="1" applyBorder="1" applyAlignment="1" applyProtection="1">
      <protection hidden="1"/>
    </xf>
    <xf numFmtId="164" fontId="41" fillId="0" borderId="0" xfId="2" applyNumberFormat="1" applyFont="1" applyFill="1" applyBorder="1" applyAlignment="1" applyProtection="1">
      <protection hidden="1"/>
    </xf>
    <xf numFmtId="164" fontId="16" fillId="0" borderId="0" xfId="2" applyNumberFormat="1" applyFont="1" applyFill="1" applyBorder="1" applyAlignment="1" applyProtection="1">
      <alignment horizontal="center"/>
      <protection hidden="1"/>
    </xf>
    <xf numFmtId="3" fontId="0" fillId="0" borderId="0" xfId="0" applyNumberFormat="1" applyFont="1" applyBorder="1" applyProtection="1">
      <protection hidden="1"/>
    </xf>
    <xf numFmtId="0" fontId="30" fillId="9" borderId="43" xfId="0" applyNumberFormat="1" applyFont="1" applyFill="1" applyBorder="1" applyAlignment="1" applyProtection="1">
      <alignment horizontal="left"/>
      <protection hidden="1"/>
    </xf>
    <xf numFmtId="49" fontId="2" fillId="0" borderId="56" xfId="0" applyNumberFormat="1" applyFont="1" applyBorder="1" applyAlignment="1" applyProtection="1">
      <alignment horizontal="left"/>
      <protection hidden="1"/>
    </xf>
    <xf numFmtId="0" fontId="2" fillId="0" borderId="56" xfId="0" applyNumberFormat="1" applyFont="1" applyFill="1" applyBorder="1" applyAlignment="1" applyProtection="1">
      <alignment horizontal="right"/>
      <protection hidden="1"/>
    </xf>
    <xf numFmtId="0" fontId="28" fillId="0" borderId="56" xfId="0" applyNumberFormat="1" applyFont="1" applyBorder="1" applyAlignment="1" applyProtection="1">
      <alignment horizontal="right"/>
      <protection hidden="1"/>
    </xf>
    <xf numFmtId="3" fontId="28" fillId="0" borderId="141" xfId="0" applyNumberFormat="1" applyFont="1" applyBorder="1" applyAlignment="1" applyProtection="1">
      <alignment horizontal="right"/>
      <protection hidden="1"/>
    </xf>
    <xf numFmtId="0" fontId="33" fillId="9" borderId="45" xfId="0" applyFont="1" applyFill="1" applyBorder="1" applyProtection="1">
      <protection hidden="1"/>
    </xf>
    <xf numFmtId="3" fontId="33" fillId="9" borderId="45" xfId="0" applyNumberFormat="1" applyFont="1" applyFill="1" applyBorder="1" applyProtection="1">
      <protection hidden="1"/>
    </xf>
    <xf numFmtId="3" fontId="33" fillId="9" borderId="44" xfId="0" applyNumberFormat="1" applyFont="1" applyFill="1" applyBorder="1" applyProtection="1">
      <protection hidden="1"/>
    </xf>
    <xf numFmtId="3" fontId="38" fillId="4" borderId="0" xfId="0" applyNumberFormat="1" applyFont="1" applyFill="1" applyProtection="1">
      <protection hidden="1"/>
    </xf>
    <xf numFmtId="0" fontId="2" fillId="0" borderId="73" xfId="0" applyFont="1" applyBorder="1" applyProtection="1">
      <protection hidden="1"/>
    </xf>
    <xf numFmtId="3" fontId="2" fillId="0" borderId="73" xfId="0" applyNumberFormat="1" applyFont="1" applyBorder="1" applyProtection="1">
      <protection hidden="1"/>
    </xf>
    <xf numFmtId="3" fontId="2" fillId="0" borderId="74" xfId="0" applyNumberFormat="1" applyFont="1" applyBorder="1" applyProtection="1">
      <protection hidden="1"/>
    </xf>
    <xf numFmtId="0" fontId="2" fillId="0" borderId="46" xfId="0" applyFont="1" applyBorder="1" applyProtection="1">
      <protection hidden="1"/>
    </xf>
    <xf numFmtId="3" fontId="2" fillId="0" borderId="46" xfId="0" applyNumberFormat="1" applyFont="1" applyBorder="1" applyProtection="1">
      <protection hidden="1"/>
    </xf>
    <xf numFmtId="0" fontId="31" fillId="8" borderId="45" xfId="0" applyFont="1" applyFill="1" applyBorder="1" applyProtection="1">
      <protection hidden="1"/>
    </xf>
    <xf numFmtId="3" fontId="31" fillId="8" borderId="45" xfId="0" applyNumberFormat="1" applyFont="1" applyFill="1" applyBorder="1" applyProtection="1">
      <protection hidden="1"/>
    </xf>
    <xf numFmtId="3" fontId="31" fillId="8" borderId="44" xfId="0" applyNumberFormat="1" applyFont="1" applyFill="1" applyBorder="1" applyProtection="1">
      <protection hidden="1"/>
    </xf>
    <xf numFmtId="3" fontId="38" fillId="3" borderId="0" xfId="0" applyNumberFormat="1" applyFont="1" applyFill="1" applyProtection="1">
      <protection hidden="1"/>
    </xf>
    <xf numFmtId="0" fontId="30" fillId="0" borderId="0" xfId="0" applyFont="1" applyProtection="1">
      <protection hidden="1"/>
    </xf>
    <xf numFmtId="0" fontId="30" fillId="9" borderId="43" xfId="0" applyFont="1" applyFill="1" applyBorder="1" applyProtection="1">
      <protection hidden="1"/>
    </xf>
    <xf numFmtId="3" fontId="30" fillId="9" borderId="44" xfId="0" applyNumberFormat="1" applyFont="1" applyFill="1" applyBorder="1" applyProtection="1">
      <protection hidden="1"/>
    </xf>
    <xf numFmtId="3" fontId="30" fillId="9" borderId="53" xfId="0" applyNumberFormat="1" applyFont="1" applyFill="1" applyBorder="1" applyProtection="1">
      <protection hidden="1"/>
    </xf>
    <xf numFmtId="3" fontId="30" fillId="5" borderId="0" xfId="0" applyNumberFormat="1" applyFont="1" applyFill="1" applyProtection="1">
      <protection hidden="1"/>
    </xf>
    <xf numFmtId="0" fontId="2" fillId="0" borderId="27" xfId="0" applyFont="1" applyBorder="1" applyProtection="1">
      <protection hidden="1"/>
    </xf>
    <xf numFmtId="3" fontId="2" fillId="0" borderId="70" xfId="0" applyNumberFormat="1" applyFont="1" applyBorder="1" applyProtection="1">
      <protection hidden="1"/>
    </xf>
    <xf numFmtId="3" fontId="42" fillId="14" borderId="73" xfId="0" applyNumberFormat="1" applyFont="1" applyFill="1" applyBorder="1" applyProtection="1">
      <protection locked="0"/>
    </xf>
    <xf numFmtId="3" fontId="42" fillId="14" borderId="75" xfId="0" applyNumberFormat="1" applyFont="1" applyFill="1" applyBorder="1" applyProtection="1">
      <protection hidden="1"/>
    </xf>
    <xf numFmtId="3" fontId="42" fillId="14" borderId="76" xfId="0" applyNumberFormat="1" applyFont="1" applyFill="1" applyBorder="1" applyProtection="1">
      <protection locked="0"/>
    </xf>
    <xf numFmtId="0" fontId="2" fillId="0" borderId="68" xfId="0" applyNumberFormat="1" applyFont="1" applyBorder="1" applyAlignment="1" applyProtection="1">
      <alignment horizontal="left"/>
      <protection hidden="1"/>
    </xf>
    <xf numFmtId="3" fontId="42" fillId="14" borderId="68" xfId="0" applyNumberFormat="1" applyFont="1" applyFill="1" applyBorder="1" applyProtection="1">
      <protection locked="0"/>
    </xf>
    <xf numFmtId="10" fontId="42" fillId="14" borderId="75" xfId="2" applyNumberFormat="1" applyFont="1" applyFill="1" applyBorder="1" applyProtection="1">
      <protection hidden="1"/>
    </xf>
    <xf numFmtId="10" fontId="2" fillId="0" borderId="0" xfId="2" applyNumberFormat="1" applyFont="1" applyBorder="1" applyProtection="1">
      <protection hidden="1"/>
    </xf>
    <xf numFmtId="0" fontId="2" fillId="0" borderId="56" xfId="0" applyFont="1" applyBorder="1" applyProtection="1">
      <protection hidden="1"/>
    </xf>
    <xf numFmtId="3" fontId="42" fillId="14" borderId="56" xfId="0" applyNumberFormat="1" applyFont="1" applyFill="1" applyBorder="1" applyProtection="1">
      <protection locked="0"/>
    </xf>
    <xf numFmtId="3" fontId="42" fillId="14" borderId="41" xfId="0" applyNumberFormat="1" applyFont="1" applyFill="1" applyBorder="1" applyProtection="1">
      <protection hidden="1"/>
    </xf>
    <xf numFmtId="3" fontId="42" fillId="14" borderId="57" xfId="0" applyNumberFormat="1" applyFont="1" applyFill="1" applyBorder="1" applyProtection="1">
      <protection locked="0"/>
    </xf>
    <xf numFmtId="3" fontId="42" fillId="0" borderId="41" xfId="0" applyNumberFormat="1" applyFont="1" applyBorder="1" applyProtection="1">
      <protection hidden="1"/>
    </xf>
    <xf numFmtId="0" fontId="2" fillId="0" borderId="0" xfId="0" applyFont="1" applyFill="1" applyBorder="1" applyProtection="1">
      <protection hidden="1"/>
    </xf>
    <xf numFmtId="3" fontId="2" fillId="0" borderId="0" xfId="0" applyNumberFormat="1" applyFont="1" applyFill="1" applyBorder="1" applyProtection="1">
      <protection hidden="1"/>
    </xf>
    <xf numFmtId="3" fontId="2" fillId="0" borderId="0" xfId="0" applyNumberFormat="1" applyFont="1" applyFill="1" applyProtection="1">
      <protection hidden="1"/>
    </xf>
    <xf numFmtId="0" fontId="2" fillId="0" borderId="0" xfId="0" applyFont="1" applyFill="1" applyProtection="1">
      <protection hidden="1"/>
    </xf>
    <xf numFmtId="0" fontId="2" fillId="0" borderId="51" xfId="0" applyFont="1" applyBorder="1" applyProtection="1">
      <protection hidden="1"/>
    </xf>
    <xf numFmtId="3" fontId="2" fillId="0" borderId="51" xfId="0" applyNumberFormat="1" applyFont="1" applyBorder="1" applyProtection="1">
      <protection hidden="1"/>
    </xf>
    <xf numFmtId="3" fontId="2" fillId="0" borderId="42" xfId="0" applyNumberFormat="1" applyFont="1" applyBorder="1" applyProtection="1">
      <protection hidden="1"/>
    </xf>
    <xf numFmtId="0" fontId="2" fillId="0" borderId="68" xfId="0" applyFont="1" applyBorder="1" applyProtection="1">
      <protection hidden="1"/>
    </xf>
    <xf numFmtId="3" fontId="2" fillId="0" borderId="68" xfId="0" applyNumberFormat="1" applyFont="1" applyBorder="1" applyProtection="1">
      <protection hidden="1"/>
    </xf>
    <xf numFmtId="3" fontId="2" fillId="0" borderId="75" xfId="0" applyNumberFormat="1" applyFont="1" applyBorder="1" applyProtection="1">
      <protection hidden="1"/>
    </xf>
    <xf numFmtId="0" fontId="2" fillId="0" borderId="46" xfId="0" applyFont="1" applyBorder="1" applyAlignment="1" applyProtection="1">
      <protection hidden="1"/>
    </xf>
    <xf numFmtId="0" fontId="42" fillId="0" borderId="0" xfId="0" applyFont="1" applyBorder="1" applyProtection="1">
      <protection hidden="1"/>
    </xf>
    <xf numFmtId="0" fontId="42" fillId="0" borderId="0" xfId="0" applyFont="1" applyProtection="1">
      <protection hidden="1"/>
    </xf>
    <xf numFmtId="10" fontId="2" fillId="0" borderId="0" xfId="2" applyNumberFormat="1" applyFont="1" applyProtection="1">
      <protection hidden="1"/>
    </xf>
    <xf numFmtId="9" fontId="2" fillId="0" borderId="0" xfId="2" applyFont="1" applyProtection="1">
      <protection hidden="1"/>
    </xf>
    <xf numFmtId="0" fontId="32" fillId="0" borderId="0" xfId="0" applyFont="1" applyProtection="1">
      <protection hidden="1"/>
    </xf>
    <xf numFmtId="0" fontId="2" fillId="9" borderId="0" xfId="0" applyFont="1" applyFill="1" applyProtection="1">
      <protection hidden="1"/>
    </xf>
    <xf numFmtId="3" fontId="2" fillId="9" borderId="0" xfId="0" applyNumberFormat="1" applyFont="1" applyFill="1" applyProtection="1">
      <protection hidden="1"/>
    </xf>
    <xf numFmtId="3" fontId="2" fillId="5" borderId="0" xfId="0" applyNumberFormat="1" applyFont="1" applyFill="1" applyProtection="1">
      <protection hidden="1"/>
    </xf>
    <xf numFmtId="3" fontId="2" fillId="5" borderId="58" xfId="0" applyNumberFormat="1" applyFont="1" applyFill="1" applyBorder="1" applyAlignment="1" applyProtection="1">
      <protection hidden="1"/>
    </xf>
    <xf numFmtId="0" fontId="2" fillId="0" borderId="99" xfId="0" applyNumberFormat="1" applyFont="1" applyFill="1" applyBorder="1" applyAlignment="1" applyProtection="1">
      <alignment horizontal="right"/>
      <protection hidden="1"/>
    </xf>
    <xf numFmtId="165" fontId="28" fillId="0" borderId="78" xfId="0" applyNumberFormat="1" applyFont="1" applyBorder="1" applyAlignment="1" applyProtection="1">
      <alignment horizontal="right"/>
      <protection hidden="1"/>
    </xf>
    <xf numFmtId="3" fontId="28" fillId="0" borderId="78" xfId="0" applyNumberFormat="1" applyFont="1" applyBorder="1" applyAlignment="1" applyProtection="1">
      <alignment horizontal="right"/>
      <protection hidden="1"/>
    </xf>
    <xf numFmtId="3" fontId="28" fillId="0" borderId="72" xfId="0" applyNumberFormat="1" applyFont="1" applyBorder="1" applyAlignment="1" applyProtection="1">
      <alignment horizontal="right"/>
      <protection hidden="1"/>
    </xf>
    <xf numFmtId="3" fontId="2" fillId="0" borderId="96" xfId="0" applyNumberFormat="1" applyFont="1" applyFill="1" applyBorder="1" applyAlignment="1" applyProtection="1">
      <protection hidden="1"/>
    </xf>
    <xf numFmtId="3" fontId="28" fillId="0" borderId="24" xfId="0" applyNumberFormat="1" applyFont="1" applyBorder="1" applyAlignment="1" applyProtection="1">
      <protection hidden="1"/>
    </xf>
    <xf numFmtId="3" fontId="28" fillId="0" borderId="12" xfId="0" applyNumberFormat="1" applyFont="1" applyBorder="1" applyAlignment="1" applyProtection="1">
      <protection hidden="1"/>
    </xf>
    <xf numFmtId="3" fontId="2" fillId="0" borderId="97" xfId="0" applyNumberFormat="1" applyFont="1" applyFill="1" applyBorder="1" applyAlignment="1" applyProtection="1">
      <protection hidden="1"/>
    </xf>
    <xf numFmtId="3" fontId="2" fillId="0" borderId="98" xfId="0" applyNumberFormat="1" applyFont="1" applyFill="1" applyBorder="1" applyAlignment="1" applyProtection="1">
      <protection hidden="1"/>
    </xf>
    <xf numFmtId="3" fontId="28" fillId="0" borderId="31" xfId="0" applyNumberFormat="1" applyFont="1" applyBorder="1" applyAlignment="1" applyProtection="1">
      <protection hidden="1"/>
    </xf>
    <xf numFmtId="3" fontId="31" fillId="15" borderId="99" xfId="0" applyNumberFormat="1" applyFont="1" applyFill="1" applyBorder="1" applyAlignment="1" applyProtection="1">
      <protection hidden="1"/>
    </xf>
    <xf numFmtId="3" fontId="31" fillId="15" borderId="78" xfId="0" applyNumberFormat="1" applyFont="1" applyFill="1" applyBorder="1" applyAlignment="1" applyProtection="1">
      <protection hidden="1"/>
    </xf>
    <xf numFmtId="3" fontId="38" fillId="3" borderId="72" xfId="0" applyNumberFormat="1" applyFont="1" applyFill="1" applyBorder="1" applyAlignment="1" applyProtection="1">
      <protection hidden="1"/>
    </xf>
    <xf numFmtId="3" fontId="28" fillId="0" borderId="100" xfId="0" applyNumberFormat="1" applyFont="1" applyBorder="1" applyAlignment="1" applyProtection="1">
      <protection hidden="1"/>
    </xf>
    <xf numFmtId="3" fontId="2" fillId="0" borderId="101" xfId="0" applyNumberFormat="1" applyFont="1" applyFill="1" applyBorder="1" applyAlignment="1" applyProtection="1">
      <protection hidden="1"/>
    </xf>
    <xf numFmtId="3" fontId="28" fillId="0" borderId="17" xfId="0" applyNumberFormat="1" applyFont="1" applyBorder="1" applyAlignment="1" applyProtection="1">
      <protection hidden="1"/>
    </xf>
    <xf numFmtId="3" fontId="28" fillId="0" borderId="102" xfId="0" applyNumberFormat="1" applyFont="1" applyBorder="1" applyAlignment="1" applyProtection="1">
      <protection hidden="1"/>
    </xf>
    <xf numFmtId="3" fontId="44" fillId="6" borderId="98" xfId="0" applyNumberFormat="1" applyFont="1" applyFill="1" applyBorder="1" applyAlignment="1" applyProtection="1">
      <protection hidden="1"/>
    </xf>
    <xf numFmtId="3" fontId="44" fillId="6" borderId="31" xfId="0" applyNumberFormat="1" applyFont="1" applyFill="1" applyBorder="1" applyAlignment="1" applyProtection="1">
      <protection hidden="1"/>
    </xf>
    <xf numFmtId="3" fontId="2" fillId="0" borderId="103" xfId="0" applyNumberFormat="1" applyFont="1" applyFill="1" applyBorder="1" applyAlignment="1" applyProtection="1">
      <protection hidden="1"/>
    </xf>
    <xf numFmtId="3" fontId="28" fillId="0" borderId="104" xfId="0" applyNumberFormat="1" applyFont="1" applyBorder="1" applyAlignment="1" applyProtection="1">
      <protection hidden="1"/>
    </xf>
    <xf numFmtId="3" fontId="44" fillId="6" borderId="0" xfId="0" applyNumberFormat="1" applyFont="1" applyFill="1" applyBorder="1" applyAlignment="1" applyProtection="1">
      <protection hidden="1"/>
    </xf>
    <xf numFmtId="3" fontId="44" fillId="6" borderId="100" xfId="0" applyNumberFormat="1" applyFont="1" applyFill="1" applyBorder="1" applyAlignment="1" applyProtection="1">
      <protection hidden="1"/>
    </xf>
    <xf numFmtId="3" fontId="2" fillId="0" borderId="105" xfId="0" applyNumberFormat="1" applyFont="1" applyFill="1" applyBorder="1" applyAlignment="1" applyProtection="1">
      <protection hidden="1"/>
    </xf>
    <xf numFmtId="3" fontId="28" fillId="0" borderId="106" xfId="0" applyNumberFormat="1" applyFont="1" applyBorder="1" applyAlignment="1" applyProtection="1">
      <protection hidden="1"/>
    </xf>
    <xf numFmtId="3" fontId="28" fillId="0" borderId="107" xfId="0" applyNumberFormat="1" applyFont="1" applyBorder="1" applyAlignment="1" applyProtection="1">
      <protection hidden="1"/>
    </xf>
    <xf numFmtId="3" fontId="28" fillId="0" borderId="70" xfId="0" applyNumberFormat="1" applyFont="1" applyBorder="1" applyAlignment="1" applyProtection="1">
      <protection hidden="1"/>
    </xf>
    <xf numFmtId="3" fontId="31" fillId="15" borderId="53" xfId="0" applyNumberFormat="1" applyFont="1" applyFill="1" applyBorder="1" applyAlignment="1" applyProtection="1">
      <protection hidden="1"/>
    </xf>
    <xf numFmtId="3" fontId="42" fillId="8" borderId="108" xfId="0" applyNumberFormat="1" applyFont="1" applyFill="1" applyBorder="1" applyAlignment="1" applyProtection="1">
      <protection hidden="1"/>
    </xf>
    <xf numFmtId="3" fontId="30" fillId="5" borderId="87" xfId="0" applyNumberFormat="1" applyFont="1" applyFill="1" applyBorder="1" applyAlignment="1" applyProtection="1">
      <protection hidden="1"/>
    </xf>
    <xf numFmtId="166" fontId="2" fillId="0" borderId="0" xfId="0" applyNumberFormat="1" applyFont="1" applyProtection="1">
      <protection hidden="1"/>
    </xf>
    <xf numFmtId="0" fontId="0" fillId="0" borderId="0" xfId="0" applyNumberFormat="1" applyFont="1" applyProtection="1">
      <protection hidden="1"/>
    </xf>
    <xf numFmtId="0" fontId="32" fillId="0" borderId="77" xfId="0" applyNumberFormat="1" applyFont="1" applyFill="1" applyBorder="1" applyAlignment="1" applyProtection="1">
      <alignment horizontal="right"/>
      <protection hidden="1"/>
    </xf>
    <xf numFmtId="165" fontId="32" fillId="0" borderId="88" xfId="0" applyNumberFormat="1" applyFont="1" applyBorder="1" applyAlignment="1" applyProtection="1">
      <alignment horizontal="right"/>
      <protection hidden="1"/>
    </xf>
    <xf numFmtId="0" fontId="32" fillId="0" borderId="88" xfId="0" applyFont="1" applyBorder="1" applyAlignment="1" applyProtection="1">
      <alignment horizontal="right"/>
      <protection hidden="1"/>
    </xf>
    <xf numFmtId="0" fontId="32" fillId="0" borderId="53" xfId="0" applyNumberFormat="1" applyFont="1" applyFill="1" applyBorder="1" applyAlignment="1" applyProtection="1">
      <alignment horizontal="right"/>
      <protection hidden="1"/>
    </xf>
    <xf numFmtId="0" fontId="32" fillId="0" borderId="45" xfId="0" applyFont="1" applyBorder="1" applyAlignment="1" applyProtection="1">
      <alignment horizontal="right"/>
      <protection hidden="1"/>
    </xf>
    <xf numFmtId="3" fontId="33" fillId="16" borderId="77" xfId="0" applyNumberFormat="1" applyFont="1" applyFill="1" applyBorder="1" applyAlignment="1" applyProtection="1">
      <protection hidden="1"/>
    </xf>
    <xf numFmtId="164" fontId="33" fillId="16" borderId="88" xfId="0" applyNumberFormat="1" applyFont="1" applyFill="1" applyBorder="1" applyAlignment="1" applyProtection="1">
      <protection hidden="1"/>
    </xf>
    <xf numFmtId="3" fontId="2" fillId="0" borderId="79" xfId="0" applyNumberFormat="1" applyFont="1" applyFill="1" applyBorder="1" applyAlignment="1" applyProtection="1">
      <protection hidden="1"/>
    </xf>
    <xf numFmtId="164" fontId="28" fillId="0" borderId="89" xfId="0" applyNumberFormat="1" applyFont="1" applyBorder="1" applyAlignment="1" applyProtection="1">
      <protection hidden="1"/>
    </xf>
    <xf numFmtId="3" fontId="31" fillId="15" borderId="90" xfId="0" applyNumberFormat="1" applyFont="1" applyFill="1" applyBorder="1" applyAlignment="1" applyProtection="1">
      <protection hidden="1"/>
    </xf>
    <xf numFmtId="164" fontId="31" fillId="15" borderId="88" xfId="0" applyNumberFormat="1" applyFont="1" applyFill="1" applyBorder="1" applyAlignment="1" applyProtection="1">
      <protection hidden="1"/>
    </xf>
    <xf numFmtId="3" fontId="2" fillId="0" borderId="80" xfId="0" applyNumberFormat="1" applyFont="1" applyFill="1" applyBorder="1" applyAlignment="1" applyProtection="1">
      <protection hidden="1"/>
    </xf>
    <xf numFmtId="164" fontId="28" fillId="0" borderId="91" xfId="0" applyNumberFormat="1" applyFont="1" applyBorder="1" applyAlignment="1" applyProtection="1">
      <protection hidden="1"/>
    </xf>
    <xf numFmtId="164" fontId="28" fillId="0" borderId="92" xfId="0" applyNumberFormat="1" applyFont="1" applyBorder="1" applyAlignment="1" applyProtection="1">
      <protection hidden="1"/>
    </xf>
    <xf numFmtId="3" fontId="2" fillId="0" borderId="81" xfId="0" applyNumberFormat="1" applyFont="1" applyFill="1" applyBorder="1" applyAlignment="1" applyProtection="1">
      <protection hidden="1"/>
    </xf>
    <xf numFmtId="164" fontId="28" fillId="0" borderId="93" xfId="0" applyNumberFormat="1" applyFont="1" applyBorder="1" applyAlignment="1" applyProtection="1">
      <protection hidden="1"/>
    </xf>
    <xf numFmtId="3" fontId="2" fillId="0" borderId="70" xfId="0" applyNumberFormat="1" applyFont="1" applyFill="1" applyBorder="1" applyAlignment="1" applyProtection="1">
      <protection hidden="1"/>
    </xf>
    <xf numFmtId="3" fontId="31" fillId="8" borderId="94" xfId="0" applyNumberFormat="1" applyFont="1" applyFill="1" applyBorder="1" applyAlignment="1" applyProtection="1">
      <protection hidden="1"/>
    </xf>
    <xf numFmtId="164" fontId="31" fillId="8" borderId="95" xfId="0" applyNumberFormat="1" applyFont="1" applyFill="1" applyBorder="1" applyAlignment="1" applyProtection="1">
      <protection hidden="1"/>
    </xf>
    <xf numFmtId="0" fontId="32" fillId="8" borderId="43" xfId="0" applyFont="1" applyFill="1" applyBorder="1" applyAlignment="1" applyProtection="1">
      <protection hidden="1"/>
    </xf>
    <xf numFmtId="0" fontId="2" fillId="0" borderId="27" xfId="0" applyFont="1" applyBorder="1" applyAlignment="1" applyProtection="1">
      <protection hidden="1"/>
    </xf>
    <xf numFmtId="3" fontId="31" fillId="15" borderId="77" xfId="0" applyNumberFormat="1" applyFont="1" applyFill="1" applyBorder="1" applyAlignment="1" applyProtection="1">
      <protection hidden="1"/>
    </xf>
    <xf numFmtId="164" fontId="31" fillId="15" borderId="78" xfId="2" applyNumberFormat="1" applyFont="1" applyFill="1" applyBorder="1" applyAlignment="1" applyProtection="1">
      <protection hidden="1"/>
    </xf>
    <xf numFmtId="3" fontId="31" fillId="15" borderId="82" xfId="0" applyNumberFormat="1" applyFont="1" applyFill="1" applyBorder="1" applyAlignment="1" applyProtection="1">
      <protection hidden="1"/>
    </xf>
    <xf numFmtId="164" fontId="31" fillId="15" borderId="83" xfId="2" applyNumberFormat="1" applyFont="1" applyFill="1" applyBorder="1" applyAlignment="1" applyProtection="1">
      <protection hidden="1"/>
    </xf>
    <xf numFmtId="3" fontId="40" fillId="9" borderId="85" xfId="0" applyNumberFormat="1" applyFont="1" applyFill="1" applyBorder="1" applyAlignment="1" applyProtection="1">
      <protection hidden="1"/>
    </xf>
    <xf numFmtId="164" fontId="40" fillId="9" borderId="72" xfId="0" applyNumberFormat="1" applyFont="1" applyFill="1" applyBorder="1" applyAlignment="1" applyProtection="1">
      <protection hidden="1"/>
    </xf>
    <xf numFmtId="0" fontId="29" fillId="0" borderId="0" xfId="0" applyFont="1" applyProtection="1">
      <protection hidden="1"/>
    </xf>
    <xf numFmtId="3" fontId="29" fillId="0" borderId="0" xfId="0" applyNumberFormat="1" applyFont="1" applyProtection="1">
      <protection hidden="1"/>
    </xf>
    <xf numFmtId="164" fontId="29" fillId="0" borderId="0" xfId="0" applyNumberFormat="1" applyFont="1" applyProtection="1">
      <protection hidden="1"/>
    </xf>
    <xf numFmtId="0" fontId="2" fillId="9" borderId="0" xfId="0" applyFont="1" applyFill="1" applyAlignment="1" applyProtection="1">
      <alignment horizontal="right"/>
      <protection hidden="1"/>
    </xf>
    <xf numFmtId="0" fontId="2" fillId="5" borderId="0" xfId="0" applyFont="1" applyFill="1" applyProtection="1">
      <protection hidden="1"/>
    </xf>
    <xf numFmtId="0" fontId="2" fillId="5" borderId="58" xfId="0" applyFont="1" applyFill="1" applyBorder="1" applyAlignment="1" applyProtection="1">
      <protection hidden="1"/>
    </xf>
    <xf numFmtId="0" fontId="2" fillId="0" borderId="77" xfId="0" applyNumberFormat="1" applyFont="1" applyFill="1" applyBorder="1" applyAlignment="1" applyProtection="1">
      <alignment horizontal="right"/>
      <protection hidden="1"/>
    </xf>
    <xf numFmtId="165" fontId="28" fillId="0" borderId="88" xfId="0" applyNumberFormat="1" applyFont="1" applyBorder="1" applyAlignment="1" applyProtection="1">
      <alignment horizontal="right"/>
      <protection hidden="1"/>
    </xf>
    <xf numFmtId="0" fontId="28" fillId="0" borderId="88" xfId="0" applyFont="1" applyBorder="1" applyAlignment="1" applyProtection="1">
      <alignment horizontal="right"/>
      <protection hidden="1"/>
    </xf>
    <xf numFmtId="0" fontId="2" fillId="0" borderId="53" xfId="0" applyNumberFormat="1" applyFont="1" applyFill="1" applyBorder="1" applyAlignment="1" applyProtection="1">
      <alignment horizontal="right"/>
      <protection hidden="1"/>
    </xf>
    <xf numFmtId="0" fontId="28" fillId="0" borderId="45" xfId="0" applyFont="1" applyBorder="1" applyAlignment="1" applyProtection="1">
      <alignment horizontal="right"/>
      <protection hidden="1"/>
    </xf>
    <xf numFmtId="3" fontId="38" fillId="8" borderId="90" xfId="0" applyNumberFormat="1" applyFont="1" applyFill="1" applyBorder="1" applyAlignment="1" applyProtection="1">
      <alignment horizontal="right"/>
      <protection hidden="1"/>
    </xf>
    <xf numFmtId="164" fontId="38" fillId="8" borderId="88" xfId="0" applyNumberFormat="1" applyFont="1" applyFill="1" applyBorder="1" applyAlignment="1" applyProtection="1">
      <protection hidden="1"/>
    </xf>
    <xf numFmtId="164" fontId="2" fillId="0" borderId="79" xfId="0" applyNumberFormat="1" applyFont="1" applyFill="1" applyBorder="1" applyAlignment="1" applyProtection="1">
      <alignment horizontal="right"/>
      <protection hidden="1"/>
    </xf>
    <xf numFmtId="164" fontId="2" fillId="0" borderId="80" xfId="0" applyNumberFormat="1" applyFont="1" applyFill="1" applyBorder="1" applyAlignment="1" applyProtection="1">
      <alignment horizontal="right"/>
      <protection hidden="1"/>
    </xf>
    <xf numFmtId="1" fontId="2" fillId="0" borderId="80" xfId="0" applyNumberFormat="1" applyFont="1" applyFill="1" applyBorder="1" applyAlignment="1" applyProtection="1">
      <alignment horizontal="right"/>
      <protection hidden="1"/>
    </xf>
    <xf numFmtId="1" fontId="28" fillId="0" borderId="91" xfId="0" applyNumberFormat="1" applyFont="1" applyBorder="1" applyAlignment="1" applyProtection="1">
      <protection hidden="1"/>
    </xf>
    <xf numFmtId="3" fontId="2" fillId="0" borderId="80" xfId="0" applyNumberFormat="1" applyFont="1" applyFill="1" applyBorder="1" applyAlignment="1" applyProtection="1">
      <alignment horizontal="right"/>
      <protection hidden="1"/>
    </xf>
    <xf numFmtId="3" fontId="2" fillId="0" borderId="79" xfId="0" applyNumberFormat="1" applyFont="1" applyFill="1" applyBorder="1" applyAlignment="1" applyProtection="1">
      <alignment horizontal="right"/>
      <protection hidden="1"/>
    </xf>
    <xf numFmtId="165" fontId="2" fillId="0" borderId="80" xfId="0" applyNumberFormat="1" applyFont="1" applyFill="1" applyBorder="1" applyAlignment="1" applyProtection="1">
      <alignment horizontal="right"/>
      <protection hidden="1"/>
    </xf>
    <xf numFmtId="165" fontId="28" fillId="0" borderId="91" xfId="0" applyNumberFormat="1" applyFont="1" applyBorder="1" applyAlignment="1" applyProtection="1">
      <protection hidden="1"/>
    </xf>
    <xf numFmtId="3" fontId="2" fillId="0" borderId="81" xfId="0" applyNumberFormat="1" applyFont="1" applyFill="1" applyBorder="1" applyAlignment="1" applyProtection="1">
      <alignment horizontal="right"/>
      <protection hidden="1"/>
    </xf>
    <xf numFmtId="3" fontId="0" fillId="0" borderId="0" xfId="0" applyNumberFormat="1" applyFont="1" applyAlignment="1" applyProtection="1">
      <alignment horizontal="right"/>
      <protection hidden="1"/>
    </xf>
    <xf numFmtId="0" fontId="0" fillId="0" borderId="0" xfId="0" applyFont="1" applyAlignment="1" applyProtection="1">
      <alignment horizontal="right"/>
      <protection hidden="1"/>
    </xf>
    <xf numFmtId="0" fontId="42" fillId="0" borderId="0" xfId="0" applyFont="1" applyAlignment="1" applyProtection="1">
      <alignment horizontal="center"/>
      <protection hidden="1"/>
    </xf>
    <xf numFmtId="9" fontId="2" fillId="0" borderId="0" xfId="0" applyNumberFormat="1" applyFont="1" applyAlignment="1" applyProtection="1">
      <alignment horizontal="right"/>
      <protection hidden="1"/>
    </xf>
    <xf numFmtId="0" fontId="2" fillId="0" borderId="13" xfId="0" applyFont="1" applyFill="1" applyBorder="1" applyAlignment="1" applyProtection="1">
      <alignment horizontal="center"/>
      <protection hidden="1"/>
    </xf>
    <xf numFmtId="0" fontId="2" fillId="0" borderId="14" xfId="0" applyFont="1" applyFill="1" applyBorder="1" applyAlignment="1" applyProtection="1">
      <alignment horizontal="center"/>
      <protection hidden="1"/>
    </xf>
    <xf numFmtId="0" fontId="42" fillId="0" borderId="15" xfId="0" applyFont="1" applyFill="1" applyBorder="1" applyAlignment="1" applyProtection="1">
      <alignment horizontal="center"/>
      <protection hidden="1"/>
    </xf>
    <xf numFmtId="0" fontId="2" fillId="0" borderId="16" xfId="0" applyFont="1" applyFill="1" applyBorder="1" applyAlignment="1" applyProtection="1">
      <alignment horizontal="center"/>
      <protection hidden="1"/>
    </xf>
    <xf numFmtId="9" fontId="2" fillId="0" borderId="17" xfId="0" applyNumberFormat="1" applyFont="1" applyFill="1" applyBorder="1" applyAlignment="1" applyProtection="1">
      <alignment horizontal="center"/>
      <protection hidden="1"/>
    </xf>
    <xf numFmtId="0" fontId="2" fillId="0" borderId="13" xfId="0" applyFont="1" applyFill="1" applyBorder="1" applyAlignment="1" applyProtection="1">
      <alignment horizontal="left"/>
      <protection hidden="1"/>
    </xf>
    <xf numFmtId="0" fontId="2" fillId="0" borderId="18" xfId="0" applyFont="1" applyFill="1" applyBorder="1" applyAlignment="1" applyProtection="1">
      <alignment horizontal="left"/>
      <protection hidden="1"/>
    </xf>
    <xf numFmtId="0" fontId="2" fillId="0" borderId="10" xfId="0" applyFont="1" applyFill="1" applyBorder="1" applyAlignment="1" applyProtection="1">
      <alignment horizontal="left"/>
      <protection hidden="1"/>
    </xf>
    <xf numFmtId="3" fontId="32" fillId="8" borderId="90" xfId="0" applyNumberFormat="1" applyFont="1" applyFill="1" applyBorder="1" applyAlignment="1" applyProtection="1">
      <protection hidden="1"/>
    </xf>
    <xf numFmtId="3" fontId="32" fillId="8" borderId="110" xfId="0" applyNumberFormat="1" applyFont="1" applyFill="1" applyBorder="1" applyAlignment="1" applyProtection="1">
      <protection hidden="1"/>
    </xf>
    <xf numFmtId="3" fontId="32" fillId="8" borderId="111" xfId="0" applyNumberFormat="1" applyFont="1" applyFill="1" applyBorder="1" applyAlignment="1" applyProtection="1">
      <protection hidden="1"/>
    </xf>
    <xf numFmtId="9" fontId="32" fillId="8" borderId="78" xfId="0" applyNumberFormat="1" applyFont="1" applyFill="1" applyBorder="1" applyAlignment="1" applyProtection="1">
      <protection hidden="1"/>
    </xf>
    <xf numFmtId="3" fontId="32" fillId="8" borderId="90" xfId="0" applyNumberFormat="1" applyFont="1" applyFill="1" applyBorder="1" applyAlignment="1" applyProtection="1">
      <alignment horizontal="right"/>
      <protection hidden="1"/>
    </xf>
    <xf numFmtId="3" fontId="32" fillId="8" borderId="112" xfId="0" applyNumberFormat="1" applyFont="1" applyFill="1" applyBorder="1" applyAlignment="1" applyProtection="1">
      <alignment horizontal="right"/>
      <protection hidden="1"/>
    </xf>
    <xf numFmtId="3" fontId="32" fillId="8" borderId="26" xfId="0" applyNumberFormat="1" applyFont="1" applyFill="1" applyBorder="1" applyAlignment="1" applyProtection="1">
      <alignment horizontal="right"/>
      <protection hidden="1"/>
    </xf>
    <xf numFmtId="0" fontId="2" fillId="0" borderId="19" xfId="0" quotePrefix="1" applyFont="1" applyFill="1" applyBorder="1" applyAlignment="1" applyProtection="1">
      <alignment horizontal="center"/>
      <protection hidden="1"/>
    </xf>
    <xf numFmtId="3" fontId="46" fillId="12" borderId="20" xfId="0" applyNumberFormat="1" applyFont="1" applyFill="1" applyBorder="1" applyAlignment="1" applyProtection="1">
      <protection hidden="1"/>
    </xf>
    <xf numFmtId="3" fontId="46" fillId="12" borderId="21" xfId="0" applyNumberFormat="1" applyFont="1" applyFill="1" applyBorder="1" applyAlignment="1" applyProtection="1">
      <protection hidden="1"/>
    </xf>
    <xf numFmtId="3" fontId="46" fillId="10" borderId="23" xfId="0" applyNumberFormat="1" applyFont="1" applyFill="1" applyBorder="1" applyAlignment="1" applyProtection="1">
      <protection hidden="1"/>
    </xf>
    <xf numFmtId="9" fontId="46" fillId="10" borderId="24" xfId="0" applyNumberFormat="1" applyFont="1" applyFill="1" applyBorder="1" applyAlignment="1" applyProtection="1">
      <protection hidden="1"/>
    </xf>
    <xf numFmtId="3" fontId="2" fillId="14" borderId="20" xfId="0" applyNumberFormat="1" applyFont="1" applyFill="1" applyBorder="1" applyAlignment="1" applyProtection="1">
      <protection locked="0" hidden="1"/>
    </xf>
    <xf numFmtId="3" fontId="2" fillId="14" borderId="25" xfId="0" applyNumberFormat="1" applyFont="1" applyFill="1" applyBorder="1" applyAlignment="1" applyProtection="1">
      <protection locked="0" hidden="1"/>
    </xf>
    <xf numFmtId="3" fontId="2" fillId="14" borderId="22" xfId="0" applyNumberFormat="1" applyFont="1" applyFill="1" applyBorder="1" applyAlignment="1" applyProtection="1">
      <protection locked="0" hidden="1"/>
    </xf>
    <xf numFmtId="0" fontId="2" fillId="0" borderId="2" xfId="0" quotePrefix="1" applyFont="1" applyFill="1" applyBorder="1" applyAlignment="1" applyProtection="1">
      <alignment horizontal="center"/>
      <protection hidden="1"/>
    </xf>
    <xf numFmtId="3" fontId="46" fillId="12" borderId="3" xfId="0" applyNumberFormat="1" applyFont="1" applyFill="1" applyBorder="1" applyAlignment="1" applyProtection="1">
      <protection hidden="1"/>
    </xf>
    <xf numFmtId="3" fontId="46" fillId="12" borderId="7" xfId="0" applyNumberFormat="1" applyFont="1" applyFill="1" applyBorder="1" applyAlignment="1" applyProtection="1">
      <protection hidden="1"/>
    </xf>
    <xf numFmtId="3" fontId="46" fillId="10" borderId="11" xfId="0" applyNumberFormat="1" applyFont="1" applyFill="1" applyBorder="1" applyAlignment="1" applyProtection="1">
      <protection hidden="1"/>
    </xf>
    <xf numFmtId="9" fontId="46" fillId="10" borderId="12" xfId="0" applyNumberFormat="1" applyFont="1" applyFill="1" applyBorder="1" applyAlignment="1" applyProtection="1">
      <protection hidden="1"/>
    </xf>
    <xf numFmtId="3" fontId="2" fillId="14" borderId="3" xfId="0" applyNumberFormat="1" applyFont="1" applyFill="1" applyBorder="1" applyAlignment="1" applyProtection="1">
      <protection locked="0" hidden="1"/>
    </xf>
    <xf numFmtId="3" fontId="2" fillId="14" borderId="4" xfId="0" applyNumberFormat="1" applyFont="1" applyFill="1" applyBorder="1" applyAlignment="1" applyProtection="1">
      <protection locked="0" hidden="1"/>
    </xf>
    <xf numFmtId="3" fontId="2" fillId="14" borderId="5" xfId="0" applyNumberFormat="1" applyFont="1" applyFill="1" applyBorder="1" applyAlignment="1" applyProtection="1">
      <protection locked="0" hidden="1"/>
    </xf>
    <xf numFmtId="0" fontId="2" fillId="0" borderId="27" xfId="0" applyFont="1" applyFill="1" applyBorder="1" applyAlignment="1" applyProtection="1">
      <alignment horizontal="center"/>
      <protection hidden="1"/>
    </xf>
    <xf numFmtId="3" fontId="46" fillId="12" borderId="28" xfId="0" applyNumberFormat="1" applyFont="1" applyFill="1" applyBorder="1" applyAlignment="1" applyProtection="1">
      <protection hidden="1"/>
    </xf>
    <xf numFmtId="3" fontId="46" fillId="12" borderId="14" xfId="0" applyNumberFormat="1" applyFont="1" applyFill="1" applyBorder="1" applyAlignment="1" applyProtection="1">
      <protection hidden="1"/>
    </xf>
    <xf numFmtId="3" fontId="46" fillId="10" borderId="16" xfId="0" applyNumberFormat="1" applyFont="1" applyFill="1" applyBorder="1" applyAlignment="1" applyProtection="1">
      <protection hidden="1"/>
    </xf>
    <xf numFmtId="9" fontId="46" fillId="10" borderId="17" xfId="0" applyNumberFormat="1" applyFont="1" applyFill="1" applyBorder="1" applyAlignment="1" applyProtection="1">
      <protection hidden="1"/>
    </xf>
    <xf numFmtId="3" fontId="2" fillId="14" borderId="28" xfId="0" applyNumberFormat="1" applyFont="1" applyFill="1" applyBorder="1" applyAlignment="1" applyProtection="1">
      <protection locked="0" hidden="1"/>
    </xf>
    <xf numFmtId="3" fontId="2" fillId="14" borderId="29" xfId="0" applyNumberFormat="1" applyFont="1" applyFill="1" applyBorder="1" applyAlignment="1" applyProtection="1">
      <protection locked="0" hidden="1"/>
    </xf>
    <xf numFmtId="3" fontId="2" fillId="14" borderId="15" xfId="0" applyNumberFormat="1" applyFont="1" applyFill="1" applyBorder="1" applyAlignment="1" applyProtection="1">
      <protection locked="0" hidden="1"/>
    </xf>
    <xf numFmtId="0" fontId="2" fillId="10" borderId="43" xfId="0" quotePrefix="1" applyFont="1" applyFill="1" applyBorder="1" applyAlignment="1" applyProtection="1">
      <alignment horizontal="center"/>
      <protection hidden="1"/>
    </xf>
    <xf numFmtId="3" fontId="46" fillId="12" borderId="90" xfId="0" applyNumberFormat="1" applyFont="1" applyFill="1" applyBorder="1" applyAlignment="1" applyProtection="1">
      <protection hidden="1"/>
    </xf>
    <xf numFmtId="3" fontId="46" fillId="12" borderId="110" xfId="0" applyNumberFormat="1" applyFont="1" applyFill="1" applyBorder="1" applyAlignment="1" applyProtection="1">
      <protection hidden="1"/>
    </xf>
    <xf numFmtId="3" fontId="32" fillId="10" borderId="111" xfId="0" applyNumberFormat="1" applyFont="1" applyFill="1" applyBorder="1" applyAlignment="1" applyProtection="1">
      <protection hidden="1"/>
    </xf>
    <xf numFmtId="9" fontId="32" fillId="10" borderId="78" xfId="0" applyNumberFormat="1" applyFont="1" applyFill="1" applyBorder="1" applyAlignment="1" applyProtection="1">
      <protection hidden="1"/>
    </xf>
    <xf numFmtId="3" fontId="32" fillId="10" borderId="90" xfId="0" applyNumberFormat="1" applyFont="1" applyFill="1" applyBorder="1" applyAlignment="1" applyProtection="1">
      <protection hidden="1"/>
    </xf>
    <xf numFmtId="3" fontId="32" fillId="10" borderId="112" xfId="0" applyNumberFormat="1" applyFont="1" applyFill="1" applyBorder="1" applyAlignment="1" applyProtection="1">
      <protection hidden="1"/>
    </xf>
    <xf numFmtId="3" fontId="32" fillId="10" borderId="26" xfId="0" applyNumberFormat="1" applyFont="1" applyFill="1" applyBorder="1" applyAlignment="1" applyProtection="1">
      <protection hidden="1"/>
    </xf>
    <xf numFmtId="0" fontId="32" fillId="8" borderId="43" xfId="0" quotePrefix="1" applyFont="1" applyFill="1" applyBorder="1" applyAlignment="1" applyProtection="1">
      <alignment horizontal="center"/>
      <protection hidden="1"/>
    </xf>
    <xf numFmtId="3" fontId="32" fillId="8" borderId="112" xfId="0" applyNumberFormat="1" applyFont="1" applyFill="1" applyBorder="1" applyAlignment="1" applyProtection="1">
      <protection hidden="1"/>
    </xf>
    <xf numFmtId="3" fontId="32" fillId="8" borderId="113" xfId="0" applyNumberFormat="1" applyFont="1" applyFill="1" applyBorder="1" applyAlignment="1" applyProtection="1">
      <protection hidden="1"/>
    </xf>
    <xf numFmtId="3" fontId="32" fillId="8" borderId="26" xfId="0" applyNumberFormat="1" applyFont="1" applyFill="1" applyBorder="1" applyAlignment="1" applyProtection="1">
      <protection hidden="1"/>
    </xf>
    <xf numFmtId="3" fontId="46" fillId="12" borderId="13" xfId="0" applyNumberFormat="1" applyFont="1" applyFill="1" applyBorder="1" applyAlignment="1" applyProtection="1">
      <protection hidden="1"/>
    </xf>
    <xf numFmtId="3" fontId="46" fillId="12" borderId="8" xfId="0" applyNumberFormat="1" applyFont="1" applyFill="1" applyBorder="1" applyAlignment="1" applyProtection="1">
      <protection hidden="1"/>
    </xf>
    <xf numFmtId="3" fontId="46" fillId="10" borderId="30" xfId="0" applyNumberFormat="1" applyFont="1" applyFill="1" applyBorder="1" applyAlignment="1" applyProtection="1">
      <protection hidden="1"/>
    </xf>
    <xf numFmtId="9" fontId="46" fillId="10" borderId="31" xfId="0" applyNumberFormat="1" applyFont="1" applyFill="1" applyBorder="1" applyAlignment="1" applyProtection="1">
      <protection hidden="1"/>
    </xf>
    <xf numFmtId="3" fontId="2" fillId="14" borderId="13" xfId="0" applyNumberFormat="1" applyFont="1" applyFill="1" applyBorder="1" applyAlignment="1" applyProtection="1">
      <protection locked="0" hidden="1"/>
    </xf>
    <xf numFmtId="3" fontId="2" fillId="14" borderId="10" xfId="0" applyNumberFormat="1" applyFont="1" applyFill="1" applyBorder="1" applyAlignment="1" applyProtection="1">
      <protection locked="0" hidden="1"/>
    </xf>
    <xf numFmtId="3" fontId="2" fillId="14" borderId="32" xfId="0" applyNumberFormat="1" applyFont="1" applyFill="1" applyBorder="1" applyAlignment="1" applyProtection="1">
      <protection locked="0" hidden="1"/>
    </xf>
    <xf numFmtId="0" fontId="2" fillId="0" borderId="2" xfId="0" applyFont="1" applyFill="1" applyBorder="1" applyAlignment="1" applyProtection="1">
      <alignment horizontal="center"/>
      <protection hidden="1"/>
    </xf>
    <xf numFmtId="3" fontId="2" fillId="14" borderId="6" xfId="0" applyNumberFormat="1" applyFont="1" applyFill="1" applyBorder="1" applyAlignment="1" applyProtection="1">
      <protection locked="0" hidden="1"/>
    </xf>
    <xf numFmtId="0" fontId="2" fillId="0" borderId="34" xfId="0" applyFont="1" applyFill="1" applyBorder="1" applyAlignment="1" applyProtection="1">
      <alignment horizontal="center"/>
      <protection hidden="1"/>
    </xf>
    <xf numFmtId="3" fontId="46" fillId="12" borderId="35" xfId="0" applyNumberFormat="1" applyFont="1" applyFill="1" applyBorder="1" applyAlignment="1" applyProtection="1">
      <protection hidden="1"/>
    </xf>
    <xf numFmtId="3" fontId="46" fillId="12" borderId="36" xfId="0" applyNumberFormat="1" applyFont="1" applyFill="1" applyBorder="1" applyAlignment="1" applyProtection="1">
      <protection hidden="1"/>
    </xf>
    <xf numFmtId="3" fontId="46" fillId="10" borderId="38" xfId="0" applyNumberFormat="1" applyFont="1" applyFill="1" applyBorder="1" applyAlignment="1" applyProtection="1">
      <protection hidden="1"/>
    </xf>
    <xf numFmtId="9" fontId="46" fillId="10" borderId="39" xfId="0" applyNumberFormat="1" applyFont="1" applyFill="1" applyBorder="1" applyAlignment="1" applyProtection="1">
      <protection hidden="1"/>
    </xf>
    <xf numFmtId="0" fontId="2" fillId="10" borderId="44" xfId="0" applyFont="1" applyFill="1" applyBorder="1" applyAlignment="1" applyProtection="1">
      <protection hidden="1"/>
    </xf>
    <xf numFmtId="3" fontId="46" fillId="10" borderId="111" xfId="0" applyNumberFormat="1" applyFont="1" applyFill="1" applyBorder="1" applyAlignment="1" applyProtection="1">
      <protection hidden="1"/>
    </xf>
    <xf numFmtId="9" fontId="46" fillId="10" borderId="78" xfId="0" applyNumberFormat="1" applyFont="1" applyFill="1" applyBorder="1" applyAlignment="1" applyProtection="1">
      <protection hidden="1"/>
    </xf>
    <xf numFmtId="3" fontId="32" fillId="10" borderId="43" xfId="0" applyNumberFormat="1" applyFont="1" applyFill="1" applyBorder="1" applyAlignment="1" applyProtection="1">
      <protection hidden="1"/>
    </xf>
    <xf numFmtId="3" fontId="32" fillId="10" borderId="113" xfId="0" applyNumberFormat="1" applyFont="1" applyFill="1" applyBorder="1" applyAlignment="1" applyProtection="1">
      <protection hidden="1"/>
    </xf>
    <xf numFmtId="0" fontId="20" fillId="12" borderId="43" xfId="0" quotePrefix="1" applyFont="1" applyFill="1" applyBorder="1" applyAlignment="1" applyProtection="1">
      <alignment horizontal="center"/>
      <protection hidden="1"/>
    </xf>
    <xf numFmtId="3" fontId="46" fillId="12" borderId="111" xfId="0" applyNumberFormat="1" applyFont="1" applyFill="1" applyBorder="1" applyAlignment="1" applyProtection="1">
      <protection hidden="1"/>
    </xf>
    <xf numFmtId="9" fontId="46" fillId="12" borderId="78" xfId="0" applyNumberFormat="1" applyFont="1" applyFill="1" applyBorder="1" applyAlignment="1" applyProtection="1">
      <protection hidden="1"/>
    </xf>
    <xf numFmtId="3" fontId="32" fillId="12" borderId="90" xfId="0" applyNumberFormat="1" applyFont="1" applyFill="1" applyBorder="1" applyAlignment="1" applyProtection="1">
      <protection hidden="1"/>
    </xf>
    <xf numFmtId="3" fontId="32" fillId="12" borderId="26" xfId="0" applyNumberFormat="1" applyFont="1" applyFill="1" applyBorder="1" applyAlignment="1" applyProtection="1">
      <protection hidden="1"/>
    </xf>
    <xf numFmtId="3" fontId="32" fillId="12" borderId="113" xfId="0" applyNumberFormat="1" applyFont="1" applyFill="1" applyBorder="1" applyAlignment="1" applyProtection="1">
      <protection hidden="1"/>
    </xf>
    <xf numFmtId="3" fontId="32" fillId="8" borderId="44" xfId="0" applyNumberFormat="1" applyFont="1" applyFill="1" applyBorder="1" applyAlignment="1" applyProtection="1">
      <protection hidden="1"/>
    </xf>
    <xf numFmtId="0" fontId="2" fillId="0" borderId="27" xfId="0" quotePrefix="1" applyFont="1" applyFill="1" applyBorder="1" applyAlignment="1" applyProtection="1">
      <alignment horizontal="center"/>
      <protection hidden="1"/>
    </xf>
    <xf numFmtId="0" fontId="2" fillId="12" borderId="43" xfId="0" quotePrefix="1" applyFont="1" applyFill="1" applyBorder="1" applyAlignment="1" applyProtection="1">
      <alignment horizontal="center"/>
      <protection hidden="1"/>
    </xf>
    <xf numFmtId="3" fontId="32" fillId="12" borderId="112" xfId="0" applyNumberFormat="1" applyFont="1" applyFill="1" applyBorder="1" applyAlignment="1" applyProtection="1">
      <protection hidden="1"/>
    </xf>
    <xf numFmtId="0" fontId="2" fillId="0" borderId="50" xfId="0" quotePrefix="1" applyFont="1" applyFill="1" applyBorder="1" applyAlignment="1" applyProtection="1">
      <alignment horizontal="center"/>
      <protection hidden="1"/>
    </xf>
    <xf numFmtId="3" fontId="32" fillId="12" borderId="114" xfId="0" applyNumberFormat="1" applyFont="1" applyFill="1" applyBorder="1" applyAlignment="1" applyProtection="1">
      <protection hidden="1"/>
    </xf>
    <xf numFmtId="3" fontId="32" fillId="12" borderId="115" xfId="0" applyNumberFormat="1" applyFont="1" applyFill="1" applyBorder="1" applyAlignment="1" applyProtection="1">
      <protection hidden="1"/>
    </xf>
    <xf numFmtId="3" fontId="32" fillId="10" borderId="116" xfId="0" applyNumberFormat="1" applyFont="1" applyFill="1" applyBorder="1" applyAlignment="1" applyProtection="1">
      <protection hidden="1"/>
    </xf>
    <xf numFmtId="9" fontId="32" fillId="10" borderId="104" xfId="0" applyNumberFormat="1" applyFont="1" applyFill="1" applyBorder="1" applyAlignment="1" applyProtection="1">
      <protection hidden="1"/>
    </xf>
    <xf numFmtId="3" fontId="32" fillId="14" borderId="114" xfId="0" applyNumberFormat="1" applyFont="1" applyFill="1" applyBorder="1" applyAlignment="1" applyProtection="1">
      <protection locked="0" hidden="1"/>
    </xf>
    <xf numFmtId="3" fontId="32" fillId="14" borderId="9" xfId="0" applyNumberFormat="1" applyFont="1" applyFill="1" applyBorder="1" applyAlignment="1" applyProtection="1">
      <protection locked="0" hidden="1"/>
    </xf>
    <xf numFmtId="0" fontId="14" fillId="9" borderId="84" xfId="0" quotePrefix="1" applyFont="1" applyFill="1" applyBorder="1" applyAlignment="1" applyProtection="1">
      <alignment horizontal="center"/>
      <protection hidden="1"/>
    </xf>
    <xf numFmtId="3" fontId="14" fillId="9" borderId="94" xfId="0" applyNumberFormat="1" applyFont="1" applyFill="1" applyBorder="1" applyAlignment="1" applyProtection="1">
      <protection hidden="1"/>
    </xf>
    <xf numFmtId="3" fontId="14" fillId="9" borderId="117" xfId="0" applyNumberFormat="1" applyFont="1" applyFill="1" applyBorder="1" applyAlignment="1" applyProtection="1">
      <protection hidden="1"/>
    </xf>
    <xf numFmtId="3" fontId="14" fillId="9" borderId="118" xfId="0" applyNumberFormat="1" applyFont="1" applyFill="1" applyBorder="1" applyAlignment="1" applyProtection="1">
      <protection hidden="1"/>
    </xf>
    <xf numFmtId="9" fontId="14" fillId="9" borderId="72" xfId="0" applyNumberFormat="1" applyFont="1" applyFill="1" applyBorder="1" applyAlignment="1" applyProtection="1">
      <alignment horizontal="right"/>
      <protection hidden="1"/>
    </xf>
    <xf numFmtId="3" fontId="14" fillId="9" borderId="33" xfId="0" applyNumberFormat="1" applyFont="1" applyFill="1" applyBorder="1" applyAlignment="1" applyProtection="1">
      <protection hidden="1"/>
    </xf>
    <xf numFmtId="0" fontId="23" fillId="0" borderId="0" xfId="0" applyFont="1" applyAlignment="1" applyProtection="1">
      <alignment horizontal="center"/>
      <protection hidden="1"/>
    </xf>
    <xf numFmtId="9" fontId="0" fillId="0" borderId="0" xfId="0" applyNumberFormat="1" applyFont="1" applyAlignment="1" applyProtection="1">
      <alignment horizontal="right"/>
      <protection hidden="1"/>
    </xf>
    <xf numFmtId="0" fontId="29" fillId="8" borderId="43" xfId="0" quotePrefix="1" applyFont="1" applyFill="1" applyBorder="1" applyAlignment="1" applyProtection="1">
      <alignment horizontal="center"/>
      <protection hidden="1"/>
    </xf>
    <xf numFmtId="0" fontId="23" fillId="8" borderId="0" xfId="1" applyFont="1" applyFill="1" applyBorder="1" applyAlignment="1" applyProtection="1">
      <alignment horizontal="center" vertical="center"/>
      <protection hidden="1"/>
    </xf>
    <xf numFmtId="0" fontId="23" fillId="8" borderId="0" xfId="1" applyFont="1" applyFill="1" applyBorder="1" applyAlignment="1" applyProtection="1">
      <alignment horizontal="center" vertical="center" wrapText="1"/>
      <protection hidden="1"/>
    </xf>
    <xf numFmtId="0" fontId="32" fillId="8" borderId="44" xfId="0" applyFont="1" applyFill="1" applyBorder="1" applyAlignment="1" applyProtection="1">
      <protection hidden="1"/>
    </xf>
    <xf numFmtId="0" fontId="32" fillId="8" borderId="78" xfId="0" applyFont="1" applyFill="1" applyBorder="1" applyAlignment="1" applyProtection="1">
      <protection hidden="1"/>
    </xf>
    <xf numFmtId="0" fontId="30" fillId="8" borderId="143" xfId="0" applyFont="1" applyFill="1" applyBorder="1" applyAlignment="1" applyProtection="1">
      <protection hidden="1"/>
    </xf>
    <xf numFmtId="49" fontId="29" fillId="8" borderId="142" xfId="0" applyNumberFormat="1" applyFont="1" applyFill="1" applyBorder="1" applyAlignment="1" applyProtection="1">
      <alignment horizontal="right"/>
      <protection hidden="1"/>
    </xf>
    <xf numFmtId="0" fontId="2" fillId="8" borderId="142" xfId="0" applyFont="1" applyFill="1" applyBorder="1" applyAlignment="1" applyProtection="1">
      <protection hidden="1"/>
    </xf>
    <xf numFmtId="0" fontId="2" fillId="8" borderId="144" xfId="0" applyFont="1" applyFill="1" applyBorder="1" applyAlignment="1" applyProtection="1">
      <protection hidden="1"/>
    </xf>
    <xf numFmtId="0" fontId="2" fillId="8" borderId="100" xfId="0" applyFont="1" applyFill="1" applyBorder="1" applyAlignment="1" applyProtection="1">
      <protection hidden="1"/>
    </xf>
    <xf numFmtId="49" fontId="45" fillId="0" borderId="90" xfId="0" applyNumberFormat="1" applyFont="1" applyBorder="1" applyAlignment="1" applyProtection="1">
      <alignment horizontal="left"/>
      <protection hidden="1"/>
    </xf>
    <xf numFmtId="49" fontId="33" fillId="16" borderId="90" xfId="0" applyNumberFormat="1" applyFont="1" applyFill="1" applyBorder="1" applyAlignment="1" applyProtection="1">
      <alignment horizontal="left"/>
      <protection hidden="1"/>
    </xf>
    <xf numFmtId="49" fontId="2" fillId="0" borderId="13" xfId="0" applyNumberFormat="1" applyFont="1" applyBorder="1" applyAlignment="1" applyProtection="1">
      <alignment horizontal="left"/>
      <protection hidden="1"/>
    </xf>
    <xf numFmtId="49" fontId="31" fillId="15" borderId="90" xfId="0" applyNumberFormat="1" applyFont="1" applyFill="1" applyBorder="1" applyAlignment="1" applyProtection="1">
      <alignment horizontal="left"/>
      <protection hidden="1"/>
    </xf>
    <xf numFmtId="49" fontId="2" fillId="0" borderId="3" xfId="0" applyNumberFormat="1" applyFont="1" applyBorder="1" applyAlignment="1" applyProtection="1">
      <alignment horizontal="left"/>
      <protection hidden="1"/>
    </xf>
    <xf numFmtId="0" fontId="2" fillId="0" borderId="3" xfId="0" applyNumberFormat="1" applyFont="1" applyBorder="1" applyAlignment="1" applyProtection="1">
      <alignment horizontal="left"/>
      <protection hidden="1"/>
    </xf>
    <xf numFmtId="49" fontId="2" fillId="0" borderId="28" xfId="0" applyNumberFormat="1" applyFont="1" applyBorder="1" applyAlignment="1" applyProtection="1">
      <alignment horizontal="left"/>
      <protection hidden="1"/>
    </xf>
    <xf numFmtId="49" fontId="2" fillId="13" borderId="13" xfId="0" applyNumberFormat="1" applyFont="1" applyFill="1" applyBorder="1" applyAlignment="1" applyProtection="1">
      <alignment horizontal="left"/>
      <protection hidden="1"/>
    </xf>
    <xf numFmtId="49" fontId="31" fillId="8" borderId="94" xfId="0" applyNumberFormat="1" applyFont="1" applyFill="1" applyBorder="1" applyAlignment="1" applyProtection="1">
      <alignment horizontal="left"/>
      <protection hidden="1"/>
    </xf>
    <xf numFmtId="0" fontId="30" fillId="9" borderId="145" xfId="0" applyFont="1" applyFill="1" applyBorder="1" applyAlignment="1" applyProtection="1">
      <protection hidden="1"/>
    </xf>
    <xf numFmtId="0" fontId="2" fillId="9" borderId="146" xfId="0" applyFont="1" applyFill="1" applyBorder="1" applyAlignment="1" applyProtection="1">
      <protection hidden="1"/>
    </xf>
    <xf numFmtId="0" fontId="2" fillId="9" borderId="87" xfId="0" applyFont="1" applyFill="1" applyBorder="1" applyAlignment="1" applyProtection="1">
      <protection hidden="1"/>
    </xf>
    <xf numFmtId="0" fontId="32" fillId="8" borderId="90" xfId="0" applyFont="1" applyFill="1" applyBorder="1" applyAlignment="1" applyProtection="1">
      <protection hidden="1"/>
    </xf>
    <xf numFmtId="0" fontId="2" fillId="0" borderId="13" xfId="0" applyFont="1" applyBorder="1" applyAlignment="1" applyProtection="1">
      <protection hidden="1"/>
    </xf>
    <xf numFmtId="0" fontId="2" fillId="0" borderId="3" xfId="0" applyFont="1" applyBorder="1" applyAlignment="1" applyProtection="1">
      <protection hidden="1"/>
    </xf>
    <xf numFmtId="0" fontId="2" fillId="0" borderId="28" xfId="0" applyFont="1" applyBorder="1" applyAlignment="1" applyProtection="1">
      <protection hidden="1"/>
    </xf>
    <xf numFmtId="0" fontId="31" fillId="15" borderId="90" xfId="0" applyFont="1" applyFill="1" applyBorder="1" applyAlignment="1" applyProtection="1">
      <protection hidden="1"/>
    </xf>
    <xf numFmtId="0" fontId="31" fillId="15" borderId="147" xfId="0" applyFont="1" applyFill="1" applyBorder="1" applyAlignment="1" applyProtection="1">
      <protection hidden="1"/>
    </xf>
    <xf numFmtId="0" fontId="40" fillId="9" borderId="94" xfId="0" applyFont="1" applyFill="1" applyBorder="1" applyAlignment="1" applyProtection="1">
      <protection hidden="1"/>
    </xf>
    <xf numFmtId="164" fontId="40" fillId="9" borderId="72" xfId="2" applyNumberFormat="1" applyFont="1" applyFill="1" applyBorder="1" applyAlignment="1" applyProtection="1">
      <protection hidden="1"/>
    </xf>
    <xf numFmtId="0" fontId="30" fillId="9" borderId="143" xfId="0" applyFont="1" applyFill="1" applyBorder="1" applyAlignment="1" applyProtection="1">
      <protection hidden="1"/>
    </xf>
    <xf numFmtId="14" fontId="32" fillId="8" borderId="148" xfId="0" applyNumberFormat="1" applyFont="1" applyFill="1" applyBorder="1" applyAlignment="1" applyProtection="1">
      <alignment horizontal="right"/>
      <protection hidden="1"/>
    </xf>
    <xf numFmtId="14" fontId="32" fillId="8" borderId="149" xfId="0" applyNumberFormat="1" applyFont="1" applyFill="1" applyBorder="1" applyAlignment="1" applyProtection="1">
      <alignment horizontal="right"/>
      <protection hidden="1"/>
    </xf>
    <xf numFmtId="49" fontId="29" fillId="9" borderId="109" xfId="0" applyNumberFormat="1" applyFont="1" applyFill="1" applyBorder="1" applyAlignment="1" applyProtection="1">
      <alignment horizontal="right"/>
      <protection hidden="1"/>
    </xf>
    <xf numFmtId="49" fontId="29" fillId="9" borderId="86" xfId="0" applyNumberFormat="1" applyFont="1" applyFill="1" applyBorder="1" applyAlignment="1" applyProtection="1">
      <alignment horizontal="right"/>
      <protection hidden="1"/>
    </xf>
    <xf numFmtId="0" fontId="30" fillId="8" borderId="145" xfId="0" applyNumberFormat="1" applyFont="1" applyFill="1" applyBorder="1" applyAlignment="1" applyProtection="1">
      <protection hidden="1"/>
    </xf>
    <xf numFmtId="0" fontId="2" fillId="8" borderId="146" xfId="0" applyFont="1" applyFill="1" applyBorder="1" applyAlignment="1" applyProtection="1">
      <protection hidden="1"/>
    </xf>
    <xf numFmtId="3" fontId="2" fillId="8" borderId="146" xfId="0" applyNumberFormat="1" applyFont="1" applyFill="1" applyBorder="1" applyAlignment="1" applyProtection="1">
      <protection hidden="1"/>
    </xf>
    <xf numFmtId="3" fontId="2" fillId="8" borderId="109" xfId="0" applyNumberFormat="1" applyFont="1" applyFill="1" applyBorder="1" applyAlignment="1" applyProtection="1">
      <protection hidden="1"/>
    </xf>
    <xf numFmtId="0" fontId="2" fillId="8" borderId="87" xfId="0" applyFont="1" applyFill="1" applyBorder="1" applyAlignment="1" applyProtection="1">
      <protection hidden="1"/>
    </xf>
    <xf numFmtId="49" fontId="43" fillId="0" borderId="90" xfId="0" applyNumberFormat="1" applyFont="1" applyBorder="1" applyAlignment="1" applyProtection="1">
      <alignment horizontal="left"/>
      <protection hidden="1"/>
    </xf>
    <xf numFmtId="49" fontId="2" fillId="0" borderId="20" xfId="0" applyNumberFormat="1" applyFont="1" applyBorder="1" applyAlignment="1" applyProtection="1">
      <alignment horizontal="left"/>
      <protection hidden="1"/>
    </xf>
    <xf numFmtId="0" fontId="2" fillId="0" borderId="13" xfId="0" applyNumberFormat="1" applyFont="1" applyBorder="1" applyAlignment="1" applyProtection="1">
      <alignment horizontal="left"/>
      <protection hidden="1"/>
    </xf>
    <xf numFmtId="0" fontId="31" fillId="15" borderId="90" xfId="0" applyNumberFormat="1" applyFont="1" applyFill="1" applyBorder="1" applyAlignment="1" applyProtection="1">
      <alignment horizontal="left"/>
      <protection hidden="1"/>
    </xf>
    <xf numFmtId="0" fontId="2" fillId="0" borderId="28" xfId="0" applyNumberFormat="1" applyFont="1" applyBorder="1" applyAlignment="1" applyProtection="1">
      <alignment horizontal="left"/>
      <protection hidden="1"/>
    </xf>
    <xf numFmtId="0" fontId="42" fillId="15" borderId="90" xfId="0" applyNumberFormat="1" applyFont="1" applyFill="1" applyBorder="1" applyAlignment="1" applyProtection="1">
      <alignment horizontal="left"/>
      <protection hidden="1"/>
    </xf>
    <xf numFmtId="0" fontId="2" fillId="0" borderId="98" xfId="0" applyNumberFormat="1" applyFont="1" applyBorder="1" applyAlignment="1" applyProtection="1">
      <alignment horizontal="left"/>
      <protection hidden="1"/>
    </xf>
    <xf numFmtId="0" fontId="2" fillId="0" borderId="97" xfId="0" applyNumberFormat="1" applyFont="1" applyBorder="1" applyAlignment="1" applyProtection="1">
      <alignment horizontal="left"/>
      <protection hidden="1"/>
    </xf>
    <xf numFmtId="0" fontId="2" fillId="0" borderId="101" xfId="0" applyNumberFormat="1" applyFont="1" applyBorder="1" applyAlignment="1" applyProtection="1">
      <alignment horizontal="left"/>
      <protection hidden="1"/>
    </xf>
    <xf numFmtId="0" fontId="3" fillId="6" borderId="13" xfId="0" quotePrefix="1" applyNumberFormat="1" applyFont="1" applyFill="1" applyBorder="1" applyAlignment="1" applyProtection="1">
      <alignment horizontal="left"/>
      <protection hidden="1"/>
    </xf>
    <xf numFmtId="0" fontId="2" fillId="0" borderId="114" xfId="0" applyNumberFormat="1" applyFont="1" applyBorder="1" applyAlignment="1" applyProtection="1">
      <alignment horizontal="left"/>
      <protection hidden="1"/>
    </xf>
    <xf numFmtId="0" fontId="3" fillId="6" borderId="13" xfId="0" applyNumberFormat="1" applyFont="1" applyFill="1" applyBorder="1" applyAlignment="1" applyProtection="1">
      <alignment horizontal="left"/>
      <protection hidden="1"/>
    </xf>
    <xf numFmtId="0" fontId="2" fillId="0" borderId="138" xfId="0" applyNumberFormat="1" applyFont="1" applyBorder="1" applyAlignment="1" applyProtection="1">
      <alignment horizontal="left"/>
      <protection hidden="1"/>
    </xf>
    <xf numFmtId="0" fontId="2" fillId="0" borderId="3" xfId="0" quotePrefix="1" applyNumberFormat="1" applyFont="1" applyBorder="1" applyAlignment="1" applyProtection="1">
      <alignment horizontal="left"/>
      <protection hidden="1"/>
    </xf>
    <xf numFmtId="0" fontId="42" fillId="8" borderId="94" xfId="0" applyNumberFormat="1" applyFont="1" applyFill="1" applyBorder="1" applyAlignment="1" applyProtection="1">
      <alignment horizontal="left"/>
      <protection hidden="1"/>
    </xf>
    <xf numFmtId="3" fontId="42" fillId="8" borderId="72" xfId="0" applyNumberFormat="1" applyFont="1" applyFill="1" applyBorder="1" applyAlignment="1" applyProtection="1">
      <protection hidden="1"/>
    </xf>
    <xf numFmtId="3" fontId="42" fillId="8" borderId="150" xfId="0" applyNumberFormat="1" applyFont="1" applyFill="1" applyBorder="1" applyAlignment="1" applyProtection="1">
      <protection hidden="1"/>
    </xf>
    <xf numFmtId="0" fontId="28" fillId="0" borderId="72" xfId="0" applyFont="1" applyBorder="1" applyAlignment="1" applyProtection="1">
      <alignment horizontal="right"/>
      <protection hidden="1"/>
    </xf>
    <xf numFmtId="164" fontId="38" fillId="3" borderId="72" xfId="0" applyNumberFormat="1" applyFont="1" applyFill="1" applyBorder="1" applyAlignment="1" applyProtection="1">
      <protection hidden="1"/>
    </xf>
    <xf numFmtId="164" fontId="28" fillId="0" borderId="100" xfId="0" applyNumberFormat="1" applyFont="1" applyBorder="1" applyAlignment="1" applyProtection="1">
      <protection hidden="1"/>
    </xf>
    <xf numFmtId="164" fontId="28" fillId="0" borderId="12" xfId="0" applyNumberFormat="1" applyFont="1" applyBorder="1" applyAlignment="1" applyProtection="1">
      <protection hidden="1"/>
    </xf>
    <xf numFmtId="164" fontId="28" fillId="0" borderId="31" xfId="0" applyNumberFormat="1" applyFont="1" applyBorder="1" applyAlignment="1" applyProtection="1">
      <protection hidden="1"/>
    </xf>
    <xf numFmtId="3" fontId="29" fillId="0" borderId="0" xfId="0" applyNumberFormat="1" applyFont="1" applyBorder="1" applyAlignment="1" applyProtection="1">
      <alignment horizontal="right"/>
      <protection hidden="1"/>
    </xf>
    <xf numFmtId="164" fontId="29" fillId="0" borderId="0" xfId="0" applyNumberFormat="1" applyFont="1" applyBorder="1" applyProtection="1">
      <protection hidden="1"/>
    </xf>
    <xf numFmtId="0" fontId="2" fillId="9" borderId="146" xfId="0" applyFont="1" applyFill="1" applyBorder="1" applyAlignment="1" applyProtection="1">
      <alignment horizontal="right"/>
      <protection hidden="1"/>
    </xf>
    <xf numFmtId="0" fontId="2" fillId="9" borderId="109" xfId="0" applyFont="1" applyFill="1" applyBorder="1" applyAlignment="1" applyProtection="1">
      <protection hidden="1"/>
    </xf>
    <xf numFmtId="0" fontId="2" fillId="9" borderId="87" xfId="0" applyFont="1" applyFill="1" applyBorder="1" applyAlignment="1" applyProtection="1">
      <alignment horizontal="right"/>
      <protection hidden="1"/>
    </xf>
    <xf numFmtId="49" fontId="2" fillId="0" borderId="90" xfId="0" applyNumberFormat="1" applyFont="1" applyBorder="1" applyAlignment="1" applyProtection="1">
      <alignment horizontal="left"/>
      <protection hidden="1"/>
    </xf>
    <xf numFmtId="49" fontId="42" fillId="8" borderId="90" xfId="0" applyNumberFormat="1" applyFont="1" applyFill="1" applyBorder="1" applyAlignment="1" applyProtection="1">
      <alignment horizontal="left"/>
      <protection hidden="1"/>
    </xf>
    <xf numFmtId="3" fontId="38" fillId="8" borderId="99" xfId="0" applyNumberFormat="1" applyFont="1" applyFill="1" applyBorder="1" applyAlignment="1" applyProtection="1">
      <alignment horizontal="right"/>
      <protection hidden="1"/>
    </xf>
    <xf numFmtId="164" fontId="2" fillId="0" borderId="98" xfId="0" applyNumberFormat="1" applyFont="1" applyFill="1" applyBorder="1" applyAlignment="1" applyProtection="1">
      <alignment horizontal="right"/>
      <protection hidden="1"/>
    </xf>
    <xf numFmtId="164" fontId="2" fillId="0" borderId="97" xfId="0" applyNumberFormat="1" applyFont="1" applyFill="1" applyBorder="1" applyAlignment="1" applyProtection="1">
      <alignment horizontal="right"/>
      <protection hidden="1"/>
    </xf>
    <xf numFmtId="1" fontId="2" fillId="0" borderId="97" xfId="0" applyNumberFormat="1" applyFont="1" applyFill="1" applyBorder="1" applyAlignment="1" applyProtection="1">
      <alignment horizontal="right"/>
      <protection hidden="1"/>
    </xf>
    <xf numFmtId="3" fontId="2" fillId="0" borderId="97" xfId="0" applyNumberFormat="1" applyFont="1" applyFill="1" applyBorder="1" applyAlignment="1" applyProtection="1">
      <alignment horizontal="right"/>
      <protection hidden="1"/>
    </xf>
    <xf numFmtId="3" fontId="2" fillId="0" borderId="98" xfId="0" applyNumberFormat="1" applyFont="1" applyFill="1" applyBorder="1" applyAlignment="1" applyProtection="1">
      <alignment horizontal="right"/>
      <protection hidden="1"/>
    </xf>
    <xf numFmtId="0" fontId="2" fillId="0" borderId="13" xfId="0" applyFont="1" applyBorder="1" applyProtection="1">
      <protection hidden="1"/>
    </xf>
    <xf numFmtId="0" fontId="2" fillId="0" borderId="31" xfId="0" applyFont="1" applyBorder="1" applyProtection="1">
      <protection hidden="1"/>
    </xf>
    <xf numFmtId="165" fontId="2" fillId="0" borderId="97" xfId="0" applyNumberFormat="1" applyFont="1" applyFill="1" applyBorder="1" applyAlignment="1" applyProtection="1">
      <alignment horizontal="right"/>
      <protection hidden="1"/>
    </xf>
    <xf numFmtId="3" fontId="2" fillId="0" borderId="101" xfId="0" applyNumberFormat="1" applyFont="1" applyFill="1" applyBorder="1" applyAlignment="1" applyProtection="1">
      <alignment horizontal="right"/>
      <protection hidden="1"/>
    </xf>
    <xf numFmtId="49" fontId="2" fillId="0" borderId="151" xfId="0" applyNumberFormat="1" applyFont="1" applyBorder="1" applyAlignment="1" applyProtection="1">
      <alignment horizontal="left"/>
      <protection hidden="1"/>
    </xf>
    <xf numFmtId="164" fontId="2" fillId="0" borderId="152" xfId="0" applyNumberFormat="1" applyFont="1" applyFill="1" applyBorder="1" applyAlignment="1" applyProtection="1">
      <alignment horizontal="right"/>
      <protection hidden="1"/>
    </xf>
    <xf numFmtId="164" fontId="28" fillId="0" borderId="153" xfId="0" applyNumberFormat="1" applyFont="1" applyBorder="1" applyAlignment="1" applyProtection="1">
      <protection hidden="1"/>
    </xf>
    <xf numFmtId="164" fontId="2" fillId="0" borderId="154" xfId="0" applyNumberFormat="1" applyFont="1" applyFill="1" applyBorder="1" applyAlignment="1" applyProtection="1">
      <alignment horizontal="right"/>
      <protection hidden="1"/>
    </xf>
    <xf numFmtId="0" fontId="48" fillId="0" borderId="0" xfId="0" applyNumberFormat="1" applyFont="1" applyFill="1" applyBorder="1" applyAlignment="1" applyProtection="1">
      <alignment horizontal="center"/>
      <protection locked="0"/>
    </xf>
    <xf numFmtId="0" fontId="15" fillId="0" borderId="0" xfId="0" applyFont="1" applyAlignment="1" applyProtection="1">
      <alignment horizontal="left" wrapText="1"/>
      <protection hidden="1"/>
    </xf>
    <xf numFmtId="0" fontId="21" fillId="16" borderId="126" xfId="0" applyFont="1" applyFill="1" applyBorder="1" applyAlignment="1" applyProtection="1">
      <protection hidden="1"/>
    </xf>
    <xf numFmtId="0" fontId="17" fillId="9" borderId="0" xfId="0" applyFont="1" applyFill="1" applyAlignment="1" applyProtection="1">
      <alignment horizontal="center"/>
      <protection hidden="1"/>
    </xf>
    <xf numFmtId="0" fontId="24" fillId="13" borderId="0" xfId="0" applyFont="1" applyFill="1" applyBorder="1" applyAlignment="1" applyProtection="1">
      <alignment horizontal="center" textRotation="90"/>
      <protection hidden="1"/>
    </xf>
    <xf numFmtId="0" fontId="24" fillId="13" borderId="0" xfId="0" applyFont="1" applyFill="1" applyBorder="1" applyAlignment="1">
      <alignment horizontal="center"/>
    </xf>
    <xf numFmtId="0" fontId="25" fillId="0" borderId="0" xfId="0" applyFont="1" applyBorder="1" applyAlignment="1" applyProtection="1">
      <alignment horizontal="center" textRotation="90"/>
      <protection hidden="1"/>
    </xf>
    <xf numFmtId="0" fontId="25" fillId="0" borderId="41" xfId="0" applyFont="1" applyBorder="1" applyAlignment="1" applyProtection="1">
      <alignment horizontal="center" textRotation="90"/>
      <protection hidden="1"/>
    </xf>
    <xf numFmtId="0" fontId="26" fillId="0" borderId="42" xfId="0" applyFont="1" applyBorder="1" applyAlignment="1" applyProtection="1">
      <alignment horizontal="center" textRotation="90" wrapText="1"/>
      <protection hidden="1"/>
    </xf>
    <xf numFmtId="0" fontId="26" fillId="0" borderId="0" xfId="0" applyFont="1" applyBorder="1" applyAlignment="1" applyProtection="1">
      <alignment horizontal="center" textRotation="90"/>
      <protection hidden="1"/>
    </xf>
    <xf numFmtId="0" fontId="26" fillId="0" borderId="41" xfId="0" applyFont="1" applyBorder="1" applyAlignment="1" applyProtection="1">
      <alignment horizontal="center" textRotation="90"/>
      <protection hidden="1"/>
    </xf>
    <xf numFmtId="0" fontId="20" fillId="0" borderId="0" xfId="0" applyFont="1" applyBorder="1" applyAlignment="1" applyProtection="1">
      <alignment horizontal="justify" vertical="top"/>
      <protection hidden="1"/>
    </xf>
    <xf numFmtId="0" fontId="19" fillId="0" borderId="0" xfId="0" applyFont="1" applyFill="1" applyBorder="1" applyAlignment="1" applyProtection="1">
      <alignment horizontal="left"/>
      <protection hidden="1"/>
    </xf>
    <xf numFmtId="0" fontId="20" fillId="0" borderId="0" xfId="0" applyFont="1" applyFill="1" applyBorder="1" applyAlignment="1" applyProtection="1">
      <alignment horizontal="justify" vertical="center"/>
      <protection hidden="1"/>
    </xf>
    <xf numFmtId="49" fontId="0" fillId="14" borderId="119" xfId="0" applyNumberFormat="1" applyFont="1" applyFill="1" applyBorder="1" applyAlignment="1" applyProtection="1">
      <alignment horizontal="left"/>
      <protection locked="0"/>
    </xf>
    <xf numFmtId="49" fontId="0" fillId="14" borderId="120" xfId="0" applyNumberFormat="1" applyFont="1" applyFill="1" applyBorder="1" applyAlignment="1" applyProtection="1">
      <alignment horizontal="left"/>
      <protection locked="0"/>
    </xf>
    <xf numFmtId="49" fontId="0" fillId="14" borderId="121" xfId="0" applyNumberFormat="1" applyFont="1" applyFill="1" applyBorder="1" applyAlignment="1" applyProtection="1">
      <alignment horizontal="left"/>
      <protection locked="0"/>
    </xf>
    <xf numFmtId="0" fontId="21" fillId="16" borderId="122" xfId="0" applyFont="1" applyFill="1" applyBorder="1" applyAlignment="1" applyProtection="1">
      <alignment vertical="center"/>
      <protection hidden="1"/>
    </xf>
    <xf numFmtId="0" fontId="0" fillId="14" borderId="123" xfId="0" applyFont="1" applyFill="1" applyBorder="1" applyAlignment="1" applyProtection="1">
      <alignment vertical="center"/>
      <protection locked="0"/>
    </xf>
    <xf numFmtId="0" fontId="0" fillId="14" borderId="124" xfId="0" applyFont="1" applyFill="1" applyBorder="1" applyAlignment="1" applyProtection="1">
      <alignment vertical="center"/>
      <protection locked="0"/>
    </xf>
    <xf numFmtId="0" fontId="0" fillId="14" borderId="125" xfId="0" applyFont="1" applyFill="1" applyBorder="1" applyAlignment="1" applyProtection="1">
      <alignment vertical="center"/>
      <protection locked="0"/>
    </xf>
    <xf numFmtId="1" fontId="0" fillId="14" borderId="127" xfId="0" applyNumberFormat="1" applyFont="1" applyFill="1" applyBorder="1" applyAlignment="1" applyProtection="1">
      <alignment horizontal="left"/>
      <protection locked="0"/>
    </xf>
    <xf numFmtId="1" fontId="0" fillId="14" borderId="126" xfId="0" applyNumberFormat="1" applyFont="1" applyFill="1" applyBorder="1" applyProtection="1">
      <protection locked="0"/>
    </xf>
    <xf numFmtId="49" fontId="0" fillId="14" borderId="126" xfId="0" applyNumberFormat="1" applyFont="1" applyFill="1" applyBorder="1" applyAlignment="1" applyProtection="1">
      <alignment horizontal="left"/>
      <protection locked="0"/>
    </xf>
    <xf numFmtId="0" fontId="20" fillId="0" borderId="0" xfId="0" applyFont="1" applyBorder="1" applyAlignment="1" applyProtection="1">
      <alignment horizontal="justify" vertical="top" wrapText="1"/>
      <protection hidden="1"/>
    </xf>
    <xf numFmtId="0" fontId="23" fillId="0" borderId="43" xfId="0" applyFont="1" applyBorder="1" applyAlignment="1" applyProtection="1">
      <alignment horizontal="center"/>
      <protection hidden="1"/>
    </xf>
    <xf numFmtId="0" fontId="23" fillId="0" borderId="44" xfId="0" applyFont="1" applyBorder="1" applyAlignment="1" applyProtection="1">
      <alignment horizontal="center"/>
      <protection hidden="1"/>
    </xf>
    <xf numFmtId="0" fontId="23" fillId="0" borderId="53" xfId="0" applyFont="1" applyBorder="1" applyAlignment="1" applyProtection="1">
      <alignment horizontal="center"/>
      <protection hidden="1"/>
    </xf>
    <xf numFmtId="0" fontId="19" fillId="0" borderId="0" xfId="0" applyFont="1" applyFill="1" applyBorder="1" applyAlignment="1" applyProtection="1">
      <alignment horizontal="left" vertical="center"/>
      <protection hidden="1"/>
    </xf>
    <xf numFmtId="164" fontId="32" fillId="0" borderId="46" xfId="2" applyNumberFormat="1" applyFont="1" applyBorder="1" applyAlignment="1" applyProtection="1">
      <protection hidden="1"/>
    </xf>
    <xf numFmtId="0" fontId="16" fillId="0" borderId="0" xfId="0" applyFont="1" applyAlignment="1" applyProtection="1">
      <alignment horizontal="left"/>
      <protection hidden="1"/>
    </xf>
    <xf numFmtId="164" fontId="32" fillId="0" borderId="51" xfId="0" applyNumberFormat="1" applyFont="1" applyBorder="1" applyAlignment="1" applyProtection="1">
      <protection hidden="1"/>
    </xf>
    <xf numFmtId="0" fontId="32" fillId="0" borderId="46" xfId="0" applyFont="1" applyBorder="1" applyAlignment="1" applyProtection="1">
      <protection hidden="1"/>
    </xf>
    <xf numFmtId="0" fontId="32" fillId="0" borderId="56" xfId="0" applyFont="1" applyBorder="1" applyAlignment="1" applyProtection="1">
      <protection hidden="1"/>
    </xf>
    <xf numFmtId="164" fontId="32" fillId="0" borderId="46" xfId="0" applyNumberFormat="1" applyFont="1" applyBorder="1" applyAlignment="1" applyProtection="1">
      <protection hidden="1"/>
    </xf>
    <xf numFmtId="164" fontId="32" fillId="0" borderId="51" xfId="2" applyNumberFormat="1" applyFont="1" applyBorder="1" applyAlignment="1" applyProtection="1">
      <protection hidden="1"/>
    </xf>
    <xf numFmtId="0" fontId="2" fillId="0" borderId="130" xfId="0" applyFont="1" applyBorder="1" applyAlignment="1" applyProtection="1">
      <alignment horizontal="left"/>
      <protection hidden="1"/>
    </xf>
    <xf numFmtId="0" fontId="2" fillId="0" borderId="76" xfId="0" applyFont="1" applyBorder="1" applyAlignment="1" applyProtection="1">
      <alignment horizontal="left"/>
      <protection hidden="1"/>
    </xf>
    <xf numFmtId="0" fontId="2" fillId="0" borderId="131" xfId="0" applyFont="1" applyBorder="1" applyAlignment="1" applyProtection="1">
      <alignment horizontal="left"/>
      <protection hidden="1"/>
    </xf>
    <xf numFmtId="0" fontId="2" fillId="0" borderId="132" xfId="0" applyFont="1" applyBorder="1" applyAlignment="1" applyProtection="1">
      <alignment horizontal="left"/>
      <protection hidden="1"/>
    </xf>
    <xf numFmtId="0" fontId="3" fillId="0" borderId="128" xfId="0" applyFont="1" applyBorder="1" applyAlignment="1" applyProtection="1">
      <alignment horizontal="left"/>
      <protection hidden="1"/>
    </xf>
    <xf numFmtId="0" fontId="3" fillId="0" borderId="129" xfId="0" applyFont="1" applyBorder="1" applyAlignment="1" applyProtection="1">
      <alignment horizontal="left"/>
      <protection hidden="1"/>
    </xf>
    <xf numFmtId="0" fontId="32" fillId="8" borderId="50" xfId="0" applyNumberFormat="1" applyFont="1" applyFill="1" applyBorder="1" applyAlignment="1" applyProtection="1">
      <alignment horizontal="left"/>
      <protection hidden="1"/>
    </xf>
    <xf numFmtId="0" fontId="32" fillId="8" borderId="67" xfId="0" applyNumberFormat="1" applyFont="1" applyFill="1" applyBorder="1" applyAlignment="1" applyProtection="1">
      <alignment horizontal="left"/>
      <protection hidden="1"/>
    </xf>
    <xf numFmtId="0" fontId="2" fillId="0" borderId="27" xfId="0" applyFont="1" applyBorder="1" applyAlignment="1" applyProtection="1">
      <alignment horizontal="left"/>
      <protection hidden="1"/>
    </xf>
    <xf numFmtId="0" fontId="2" fillId="0" borderId="70" xfId="0" applyFont="1" applyBorder="1" applyAlignment="1" applyProtection="1">
      <alignment horizontal="left"/>
      <protection hidden="1"/>
    </xf>
    <xf numFmtId="0" fontId="2" fillId="0" borderId="54" xfId="0" applyFont="1" applyBorder="1" applyAlignment="1" applyProtection="1">
      <alignment horizontal="left"/>
      <protection hidden="1"/>
    </xf>
    <xf numFmtId="0" fontId="2" fillId="0" borderId="57" xfId="0" applyFont="1" applyBorder="1" applyAlignment="1" applyProtection="1">
      <alignment horizontal="left"/>
      <protection hidden="1"/>
    </xf>
    <xf numFmtId="0" fontId="33" fillId="9" borderId="43" xfId="0" applyFont="1" applyFill="1" applyBorder="1" applyAlignment="1" applyProtection="1">
      <alignment horizontal="left"/>
      <protection hidden="1"/>
    </xf>
    <xf numFmtId="0" fontId="33" fillId="9" borderId="53" xfId="0" applyFont="1" applyFill="1" applyBorder="1" applyAlignment="1" applyProtection="1">
      <alignment horizontal="left"/>
      <protection hidden="1"/>
    </xf>
    <xf numFmtId="0" fontId="30" fillId="9" borderId="43" xfId="0" applyNumberFormat="1" applyFont="1" applyFill="1" applyBorder="1" applyAlignment="1" applyProtection="1">
      <alignment horizontal="left"/>
      <protection hidden="1"/>
    </xf>
    <xf numFmtId="0" fontId="30" fillId="9" borderId="53" xfId="0" applyNumberFormat="1" applyFont="1" applyFill="1" applyBorder="1" applyAlignment="1" applyProtection="1">
      <alignment horizontal="left"/>
      <protection hidden="1"/>
    </xf>
    <xf numFmtId="0" fontId="29" fillId="9" borderId="50" xfId="0" applyNumberFormat="1" applyFont="1" applyFill="1" applyBorder="1" applyAlignment="1" applyProtection="1">
      <alignment horizontal="left"/>
      <protection hidden="1"/>
    </xf>
    <xf numFmtId="0" fontId="29" fillId="9" borderId="67" xfId="0" applyNumberFormat="1" applyFont="1" applyFill="1" applyBorder="1" applyAlignment="1" applyProtection="1">
      <alignment horizontal="left"/>
      <protection hidden="1"/>
    </xf>
    <xf numFmtId="49" fontId="29" fillId="9" borderId="43" xfId="0" applyNumberFormat="1" applyFont="1" applyFill="1" applyBorder="1" applyAlignment="1" applyProtection="1">
      <alignment horizontal="left"/>
      <protection hidden="1"/>
    </xf>
    <xf numFmtId="49" fontId="29" fillId="9" borderId="53" xfId="0" applyNumberFormat="1" applyFont="1" applyFill="1" applyBorder="1" applyAlignment="1" applyProtection="1">
      <alignment horizontal="left"/>
      <protection hidden="1"/>
    </xf>
    <xf numFmtId="0" fontId="30" fillId="9" borderId="50" xfId="0" applyNumberFormat="1" applyFont="1" applyFill="1" applyBorder="1" applyAlignment="1" applyProtection="1">
      <alignment horizontal="left"/>
      <protection hidden="1"/>
    </xf>
    <xf numFmtId="0" fontId="30" fillId="9" borderId="42" xfId="0" applyNumberFormat="1" applyFont="1" applyFill="1" applyBorder="1" applyAlignment="1" applyProtection="1">
      <alignment horizontal="left"/>
      <protection hidden="1"/>
    </xf>
    <xf numFmtId="0" fontId="30" fillId="9" borderId="42" xfId="0" applyNumberFormat="1" applyFont="1" applyFill="1" applyBorder="1" applyAlignment="1" applyProtection="1">
      <alignment horizontal="center"/>
      <protection hidden="1"/>
    </xf>
    <xf numFmtId="0" fontId="30" fillId="9" borderId="67" xfId="0" applyNumberFormat="1" applyFont="1" applyFill="1" applyBorder="1" applyAlignment="1" applyProtection="1">
      <alignment horizontal="center"/>
      <protection hidden="1"/>
    </xf>
    <xf numFmtId="0" fontId="31" fillId="8" borderId="27" xfId="0" applyFont="1" applyFill="1" applyBorder="1" applyAlignment="1" applyProtection="1">
      <alignment horizontal="left"/>
      <protection hidden="1"/>
    </xf>
    <xf numFmtId="0" fontId="31" fillId="8" borderId="70" xfId="0" applyFont="1" applyFill="1" applyBorder="1" applyAlignment="1" applyProtection="1">
      <alignment horizontal="left"/>
      <protection hidden="1"/>
    </xf>
    <xf numFmtId="0" fontId="31" fillId="8" borderId="27" xfId="0" applyFont="1" applyFill="1" applyBorder="1" applyAlignment="1" applyProtection="1">
      <alignment horizontal="left" wrapText="1"/>
      <protection hidden="1"/>
    </xf>
    <xf numFmtId="0" fontId="31" fillId="8" borderId="70" xfId="0" applyFont="1" applyFill="1" applyBorder="1" applyAlignment="1" applyProtection="1">
      <alignment horizontal="left" wrapText="1"/>
      <protection hidden="1"/>
    </xf>
    <xf numFmtId="0" fontId="30" fillId="9" borderId="50" xfId="0" applyNumberFormat="1" applyFont="1" applyFill="1" applyBorder="1" applyAlignment="1" applyProtection="1">
      <alignment horizontal="center"/>
      <protection hidden="1"/>
    </xf>
    <xf numFmtId="164" fontId="2" fillId="14" borderId="54" xfId="0" applyNumberFormat="1" applyFont="1" applyFill="1" applyBorder="1" applyAlignment="1" applyProtection="1">
      <alignment horizontal="center"/>
      <protection locked="0"/>
    </xf>
    <xf numFmtId="164" fontId="2" fillId="14" borderId="57" xfId="0" applyNumberFormat="1" applyFont="1" applyFill="1" applyBorder="1" applyAlignment="1" applyProtection="1">
      <alignment horizontal="center"/>
      <protection locked="0"/>
    </xf>
    <xf numFmtId="164" fontId="2" fillId="14" borderId="63" xfId="0" applyNumberFormat="1" applyFont="1" applyFill="1" applyBorder="1" applyAlignment="1" applyProtection="1">
      <alignment horizontal="right"/>
      <protection locked="0"/>
    </xf>
    <xf numFmtId="164" fontId="2" fillId="14" borderId="64" xfId="0" applyNumberFormat="1" applyFont="1" applyFill="1" applyBorder="1" applyAlignment="1" applyProtection="1">
      <alignment horizontal="right"/>
      <protection locked="0"/>
    </xf>
    <xf numFmtId="164" fontId="2" fillId="14" borderId="65" xfId="0" applyNumberFormat="1" applyFont="1" applyFill="1" applyBorder="1" applyAlignment="1" applyProtection="1">
      <alignment horizontal="right"/>
      <protection locked="0"/>
    </xf>
    <xf numFmtId="164" fontId="2" fillId="14" borderId="41" xfId="0" applyNumberFormat="1" applyFont="1" applyFill="1" applyBorder="1" applyAlignment="1" applyProtection="1">
      <alignment horizontal="center"/>
      <protection locked="0"/>
    </xf>
    <xf numFmtId="0" fontId="30" fillId="9" borderId="43" xfId="0" applyNumberFormat="1" applyFont="1" applyFill="1" applyBorder="1" applyAlignment="1" applyProtection="1">
      <alignment horizontal="center"/>
      <protection hidden="1"/>
    </xf>
    <xf numFmtId="0" fontId="30" fillId="9" borderId="53" xfId="0" applyNumberFormat="1" applyFont="1" applyFill="1" applyBorder="1" applyAlignment="1" applyProtection="1">
      <alignment horizontal="center"/>
      <protection hidden="1"/>
    </xf>
    <xf numFmtId="164" fontId="2" fillId="14" borderId="27" xfId="0" applyNumberFormat="1" applyFont="1" applyFill="1" applyBorder="1" applyAlignment="1" applyProtection="1">
      <alignment horizontal="center"/>
      <protection locked="0"/>
    </xf>
    <xf numFmtId="164" fontId="2" fillId="14" borderId="70" xfId="0" applyNumberFormat="1" applyFont="1" applyFill="1" applyBorder="1" applyAlignment="1" applyProtection="1">
      <alignment horizontal="center"/>
      <protection locked="0"/>
    </xf>
    <xf numFmtId="164" fontId="2" fillId="14" borderId="0" xfId="0" applyNumberFormat="1" applyFont="1" applyFill="1" applyBorder="1" applyAlignment="1" applyProtection="1">
      <alignment horizontal="center"/>
      <protection locked="0"/>
    </xf>
    <xf numFmtId="0" fontId="30" fillId="9" borderId="44" xfId="0" applyNumberFormat="1" applyFont="1" applyFill="1" applyBorder="1" applyAlignment="1" applyProtection="1">
      <alignment horizontal="center"/>
      <protection hidden="1"/>
    </xf>
    <xf numFmtId="0" fontId="17" fillId="9" borderId="0" xfId="0" applyFont="1" applyFill="1" applyAlignment="1" applyProtection="1">
      <alignment vertical="center"/>
      <protection hidden="1"/>
    </xf>
    <xf numFmtId="164" fontId="2" fillId="0" borderId="89" xfId="0" applyNumberFormat="1" applyFont="1" applyBorder="1" applyAlignment="1" applyProtection="1">
      <protection hidden="1"/>
    </xf>
    <xf numFmtId="0" fontId="2" fillId="0" borderId="89" xfId="0" applyFont="1" applyBorder="1" applyAlignment="1" applyProtection="1">
      <protection hidden="1"/>
    </xf>
    <xf numFmtId="164" fontId="28" fillId="0" borderId="89" xfId="2" applyNumberFormat="1" applyFont="1" applyBorder="1" applyAlignment="1" applyProtection="1">
      <protection hidden="1"/>
    </xf>
    <xf numFmtId="0" fontId="42" fillId="0" borderId="43" xfId="0" applyFont="1" applyBorder="1" applyAlignment="1" applyProtection="1">
      <alignment horizontal="center"/>
      <protection hidden="1"/>
    </xf>
    <xf numFmtId="0" fontId="42" fillId="0" borderId="44" xfId="0" applyFont="1" applyBorder="1" applyAlignment="1" applyProtection="1">
      <alignment horizontal="center"/>
      <protection hidden="1"/>
    </xf>
    <xf numFmtId="0" fontId="42" fillId="0" borderId="53" xfId="0" applyFont="1" applyBorder="1" applyAlignment="1" applyProtection="1">
      <alignment horizontal="center"/>
      <protection hidden="1"/>
    </xf>
    <xf numFmtId="0" fontId="42" fillId="0" borderId="43" xfId="0" applyNumberFormat="1" applyFont="1" applyBorder="1" applyAlignment="1" applyProtection="1">
      <alignment horizontal="center"/>
      <protection hidden="1"/>
    </xf>
    <xf numFmtId="0" fontId="42" fillId="0" borderId="44" xfId="0" applyNumberFormat="1" applyFont="1" applyBorder="1" applyAlignment="1" applyProtection="1">
      <alignment horizontal="center"/>
      <protection hidden="1"/>
    </xf>
    <xf numFmtId="0" fontId="42" fillId="0" borderId="53" xfId="0" applyNumberFormat="1" applyFont="1" applyBorder="1" applyAlignment="1" applyProtection="1">
      <alignment horizontal="center"/>
      <protection hidden="1"/>
    </xf>
    <xf numFmtId="0" fontId="2" fillId="12" borderId="44" xfId="0" applyFont="1" applyFill="1" applyBorder="1" applyAlignment="1" applyProtection="1">
      <protection hidden="1"/>
    </xf>
    <xf numFmtId="0" fontId="2" fillId="12" borderId="78" xfId="0" applyFont="1" applyFill="1" applyBorder="1" applyAlignment="1" applyProtection="1">
      <protection hidden="1"/>
    </xf>
    <xf numFmtId="0" fontId="32" fillId="8" borderId="44" xfId="0" applyFont="1" applyFill="1" applyBorder="1" applyAlignment="1" applyProtection="1">
      <protection hidden="1"/>
    </xf>
    <xf numFmtId="0" fontId="32" fillId="8" borderId="78" xfId="0" applyFont="1" applyFill="1" applyBorder="1" applyAlignment="1" applyProtection="1">
      <protection hidden="1"/>
    </xf>
    <xf numFmtId="0" fontId="32" fillId="0" borderId="42" xfId="0" applyFont="1" applyFill="1" applyBorder="1" applyAlignment="1" applyProtection="1">
      <protection hidden="1"/>
    </xf>
    <xf numFmtId="0" fontId="32" fillId="0" borderId="104" xfId="0" applyFont="1" applyFill="1" applyBorder="1" applyAlignment="1" applyProtection="1">
      <protection hidden="1"/>
    </xf>
    <xf numFmtId="0" fontId="14" fillId="9" borderId="133" xfId="0" applyFont="1" applyFill="1" applyBorder="1" applyAlignment="1" applyProtection="1">
      <protection hidden="1"/>
    </xf>
    <xf numFmtId="0" fontId="14" fillId="9" borderId="72" xfId="0" applyFont="1" applyFill="1" applyBorder="1" applyAlignment="1" applyProtection="1">
      <protection hidden="1"/>
    </xf>
    <xf numFmtId="0" fontId="47" fillId="0" borderId="142" xfId="0" applyFont="1" applyBorder="1" applyAlignment="1" applyProtection="1">
      <alignment horizontal="center" textRotation="90" wrapText="1"/>
      <protection hidden="1"/>
    </xf>
    <xf numFmtId="0" fontId="47" fillId="0" borderId="0" xfId="0" applyFont="1" applyBorder="1" applyAlignment="1" applyProtection="1">
      <alignment horizontal="center" textRotation="90" wrapText="1"/>
      <protection hidden="1"/>
    </xf>
    <xf numFmtId="0" fontId="2" fillId="14" borderId="0" xfId="0" applyFont="1" applyFill="1" applyBorder="1" applyAlignment="1" applyProtection="1">
      <protection locked="0"/>
    </xf>
    <xf numFmtId="0" fontId="2" fillId="14" borderId="31" xfId="0" applyFont="1" applyFill="1" applyBorder="1" applyAlignment="1" applyProtection="1">
      <protection locked="0"/>
    </xf>
    <xf numFmtId="0" fontId="2" fillId="14" borderId="134" xfId="0" applyFont="1" applyFill="1" applyBorder="1" applyAlignment="1" applyProtection="1">
      <protection locked="0" hidden="1"/>
    </xf>
    <xf numFmtId="0" fontId="2" fillId="14" borderId="12" xfId="0" applyFont="1" applyFill="1" applyBorder="1" applyAlignment="1" applyProtection="1">
      <protection locked="0" hidden="1"/>
    </xf>
    <xf numFmtId="0" fontId="2" fillId="14" borderId="135" xfId="0" applyFont="1" applyFill="1" applyBorder="1" applyAlignment="1" applyProtection="1">
      <alignment horizontal="left"/>
      <protection locked="0" hidden="1"/>
    </xf>
    <xf numFmtId="0" fontId="2" fillId="14" borderId="39" xfId="0" applyFont="1" applyFill="1" applyBorder="1" applyAlignment="1" applyProtection="1">
      <alignment horizontal="left"/>
      <protection locked="0" hidden="1"/>
    </xf>
    <xf numFmtId="0" fontId="2" fillId="0" borderId="0" xfId="0" applyFont="1" applyFill="1" applyBorder="1" applyAlignment="1" applyProtection="1">
      <protection hidden="1"/>
    </xf>
    <xf numFmtId="0" fontId="2" fillId="0" borderId="31" xfId="0" applyFont="1" applyFill="1" applyBorder="1" applyAlignment="1" applyProtection="1">
      <protection hidden="1"/>
    </xf>
    <xf numFmtId="0" fontId="2" fillId="0" borderId="134" xfId="0" applyFont="1" applyFill="1" applyBorder="1" applyAlignment="1" applyProtection="1">
      <protection hidden="1"/>
    </xf>
    <xf numFmtId="0" fontId="2" fillId="0" borderId="12" xfId="0" applyFont="1" applyFill="1" applyBorder="1" applyAlignment="1" applyProtection="1">
      <protection hidden="1"/>
    </xf>
    <xf numFmtId="0" fontId="2" fillId="0" borderId="134" xfId="0" applyFont="1" applyFill="1" applyBorder="1" applyAlignment="1" applyProtection="1">
      <alignment horizontal="left"/>
      <protection hidden="1"/>
    </xf>
    <xf numFmtId="0" fontId="2" fillId="0" borderId="12" xfId="0" applyFont="1" applyFill="1" applyBorder="1" applyAlignment="1" applyProtection="1">
      <alignment horizontal="left"/>
      <protection hidden="1"/>
    </xf>
    <xf numFmtId="0" fontId="2" fillId="14" borderId="134" xfId="0" applyFont="1" applyFill="1" applyBorder="1" applyAlignment="1" applyProtection="1">
      <alignment horizontal="left"/>
      <protection locked="0" hidden="1"/>
    </xf>
    <xf numFmtId="0" fontId="2" fillId="14" borderId="12" xfId="0" applyFont="1" applyFill="1" applyBorder="1" applyAlignment="1" applyProtection="1">
      <alignment horizontal="left"/>
      <protection locked="0" hidden="1"/>
    </xf>
    <xf numFmtId="49" fontId="2" fillId="14" borderId="136" xfId="0" applyNumberFormat="1" applyFont="1" applyFill="1" applyBorder="1" applyAlignment="1" applyProtection="1">
      <alignment horizontal="left"/>
      <protection locked="0" hidden="1"/>
    </xf>
    <xf numFmtId="49" fontId="2" fillId="14" borderId="17" xfId="0" applyNumberFormat="1" applyFont="1" applyFill="1" applyBorder="1" applyAlignment="1" applyProtection="1">
      <alignment horizontal="left"/>
      <protection locked="0" hidden="1"/>
    </xf>
    <xf numFmtId="0" fontId="2" fillId="10" borderId="44" xfId="0" applyFont="1" applyFill="1" applyBorder="1" applyAlignment="1" applyProtection="1">
      <protection hidden="1"/>
    </xf>
    <xf numFmtId="0" fontId="2" fillId="10" borderId="78" xfId="0" applyFont="1" applyFill="1" applyBorder="1" applyAlignment="1" applyProtection="1">
      <protection hidden="1"/>
    </xf>
    <xf numFmtId="167" fontId="2" fillId="0" borderId="138" xfId="0" applyNumberFormat="1" applyFont="1" applyFill="1" applyBorder="1" applyAlignment="1" applyProtection="1">
      <alignment horizontal="left"/>
      <protection hidden="1"/>
    </xf>
    <xf numFmtId="0" fontId="2" fillId="0" borderId="106" xfId="0" applyFont="1" applyBorder="1" applyAlignment="1" applyProtection="1">
      <alignment horizontal="left"/>
      <protection hidden="1"/>
    </xf>
    <xf numFmtId="0" fontId="2" fillId="0" borderId="140" xfId="0" applyFont="1" applyBorder="1" applyAlignment="1" applyProtection="1">
      <alignment horizontal="left"/>
      <protection hidden="1"/>
    </xf>
    <xf numFmtId="0" fontId="2" fillId="0" borderId="137" xfId="0" applyFont="1" applyFill="1" applyBorder="1" applyAlignment="1" applyProtection="1">
      <alignment horizontal="left"/>
      <protection locked="0" hidden="1"/>
    </xf>
    <xf numFmtId="0" fontId="2" fillId="0" borderId="24" xfId="0" applyFont="1" applyFill="1" applyBorder="1" applyAlignment="1" applyProtection="1">
      <alignment horizontal="left"/>
      <protection locked="0" hidden="1"/>
    </xf>
    <xf numFmtId="0" fontId="17" fillId="9" borderId="0" xfId="0" applyFont="1" applyFill="1" applyAlignment="1" applyProtection="1">
      <alignment horizontal="left" vertical="center"/>
      <protection hidden="1"/>
    </xf>
    <xf numFmtId="49" fontId="43" fillId="0" borderId="50" xfId="0" applyNumberFormat="1" applyFont="1" applyBorder="1" applyAlignment="1" applyProtection="1">
      <protection hidden="1"/>
    </xf>
    <xf numFmtId="0" fontId="43" fillId="0" borderId="42" xfId="0" applyFont="1" applyBorder="1" applyAlignment="1" applyProtection="1">
      <protection hidden="1"/>
    </xf>
    <xf numFmtId="0" fontId="43" fillId="0" borderId="104" xfId="0" applyFont="1" applyBorder="1" applyAlignment="1" applyProtection="1">
      <protection hidden="1"/>
    </xf>
    <xf numFmtId="0" fontId="43" fillId="0" borderId="27" xfId="0" applyFont="1" applyBorder="1" applyAlignment="1" applyProtection="1">
      <protection hidden="1"/>
    </xf>
    <xf numFmtId="0" fontId="43" fillId="0" borderId="0" xfId="0" applyFont="1" applyBorder="1" applyAlignment="1" applyProtection="1">
      <protection hidden="1"/>
    </xf>
    <xf numFmtId="0" fontId="43" fillId="0" borderId="31" xfId="0" applyFont="1" applyBorder="1" applyAlignment="1" applyProtection="1">
      <protection hidden="1"/>
    </xf>
    <xf numFmtId="0" fontId="2" fillId="0" borderId="138" xfId="0" applyFont="1" applyFill="1" applyBorder="1" applyAlignment="1" applyProtection="1">
      <protection hidden="1"/>
    </xf>
    <xf numFmtId="0" fontId="2" fillId="0" borderId="139" xfId="0" applyFont="1" applyFill="1" applyBorder="1" applyAlignment="1" applyProtection="1">
      <protection hidden="1"/>
    </xf>
    <xf numFmtId="0" fontId="2" fillId="0" borderId="106" xfId="0" applyFont="1" applyBorder="1" applyAlignment="1" applyProtection="1">
      <protection hidden="1"/>
    </xf>
  </cellXfs>
  <cellStyles count="3">
    <cellStyle name="Link" xfId="1" builtinId="8"/>
    <cellStyle name="Prozent" xfId="2" builtinId="5"/>
    <cellStyle name="Standard" xfId="0" builtinId="0"/>
  </cellStyles>
  <dxfs count="13">
    <dxf>
      <font>
        <condense val="0"/>
        <extend val="0"/>
        <color indexed="17"/>
      </font>
    </dxf>
    <dxf>
      <font>
        <condense val="0"/>
        <extend val="0"/>
        <color indexed="17"/>
      </font>
    </dxf>
    <dxf>
      <font>
        <condense val="0"/>
        <extend val="0"/>
        <color indexed="17"/>
      </font>
    </dxf>
    <dxf>
      <font>
        <condense val="0"/>
        <extend val="0"/>
        <color indexed="17"/>
      </font>
    </dxf>
    <dxf>
      <font>
        <condense val="0"/>
        <extend val="0"/>
        <color indexed="17"/>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bgColor indexed="9"/>
        </patternFill>
      </fill>
      <border>
        <bottom style="thin">
          <color indexed="22"/>
        </bottom>
      </border>
    </dxf>
    <dxf>
      <font>
        <condense val="0"/>
        <extend val="0"/>
        <color indexed="9"/>
      </font>
      <fill>
        <patternFill>
          <bgColor indexed="9"/>
        </patternFill>
      </fill>
      <border>
        <top style="thin">
          <color indexed="9"/>
        </top>
        <bottom style="thin">
          <color indexed="22"/>
        </bottom>
      </border>
    </dxf>
    <dxf>
      <font>
        <condense val="0"/>
        <extend val="0"/>
        <color indexed="9"/>
      </font>
      <fill>
        <patternFill>
          <bgColor indexed="9"/>
        </patternFill>
      </fill>
      <border>
        <bottom style="thin">
          <color indexed="22"/>
        </bottom>
      </border>
    </dxf>
    <dxf>
      <font>
        <condense val="0"/>
        <extend val="0"/>
        <color indexed="9"/>
      </font>
      <fill>
        <patternFill>
          <bgColor indexed="9"/>
        </patternFill>
      </fill>
      <border>
        <top style="thin">
          <color indexed="9"/>
        </top>
        <bottom style="thin">
          <color indexed="22"/>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101"/>
      <rgbColor rgb="0000FF00"/>
      <rgbColor rgb="000000FF"/>
      <rgbColor rgb="00FFFF00"/>
      <rgbColor rgb="0085BA0C"/>
      <rgbColor rgb="0060B6DE"/>
      <rgbColor rgb="00F7AF67"/>
      <rgbColor rgb="00008000"/>
      <rgbColor rgb="000064AA"/>
      <rgbColor rgb="00808000"/>
      <rgbColor rgb="009F9F9F"/>
      <rgbColor rgb="000093D1"/>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8EEF7"/>
      <rgbColor rgb="00CCFFCC"/>
      <rgbColor rgb="00FFFF99"/>
      <rgbColor rgb="0099CCFF"/>
      <rgbColor rgb="00ED7314"/>
      <rgbColor rgb="00F3F3F3"/>
      <rgbColor rgb="00FFCC99"/>
      <rgbColor rgb="003366FF"/>
      <rgbColor rgb="0057B7DC"/>
      <rgbColor rgb="0099CC00"/>
      <rgbColor rgb="00FFCC00"/>
      <rgbColor rgb="00FF9900"/>
      <rgbColor rgb="00FF6600"/>
      <rgbColor rgb="005E5E5E"/>
      <rgbColor rgb="00969696"/>
      <rgbColor rgb="00003366"/>
      <rgbColor rgb="00339966"/>
      <rgbColor rgb="00003300"/>
      <rgbColor rgb="00333300"/>
      <rgbColor rgb="00993300"/>
      <rgbColor rgb="00E5E5E5"/>
      <rgbColor rgb="00333399"/>
      <rgbColor rgb="00333333"/>
    </indexedColors>
    <mruColors>
      <color rgb="FF006D41"/>
      <color rgb="FFB3DC59"/>
      <color rgb="FF80B61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Drop" dropStyle="combo" dx="16" fmlaLink="$J$8" fmlaRange="$G$2:$H$3" noThreeD="1" sel="2" val="0"/>
</file>

<file path=xl/drawings/_rels/drawing10.xml.rels><?xml version="1.0" encoding="UTF-8" standalone="yes"?>
<Relationships xmlns="http://schemas.openxmlformats.org/package/2006/relationships"><Relationship Id="rId8" Type="http://schemas.openxmlformats.org/officeDocument/2006/relationships/hyperlink" Target="#'Output Planbilanz'!A1"/><Relationship Id="rId13" Type="http://schemas.openxmlformats.org/officeDocument/2006/relationships/hyperlink" Target="#'Input Gesch&#228;ftsgang'!A1"/><Relationship Id="rId3" Type="http://schemas.openxmlformats.org/officeDocument/2006/relationships/hyperlink" Target="#'Liquidit&#228;tsplan Jahr 1'!A1"/><Relationship Id="rId7" Type="http://schemas.openxmlformats.org/officeDocument/2006/relationships/hyperlink" Target="#'Liquidit&#228;tsplan Jahr 5'!A1"/><Relationship Id="rId12" Type="http://schemas.openxmlformats.org/officeDocument/2006/relationships/hyperlink" Target="#'Input Er&#246;ffnungsbilanz'!A1"/><Relationship Id="rId2" Type="http://schemas.openxmlformats.org/officeDocument/2006/relationships/image" Target="../media/image1.png"/><Relationship Id="rId1" Type="http://schemas.openxmlformats.org/officeDocument/2006/relationships/hyperlink" Target="#Haupt&#252;bersicht!A1"/><Relationship Id="rId6" Type="http://schemas.openxmlformats.org/officeDocument/2006/relationships/hyperlink" Target="#'Liquidit&#228;tsplan Jahr 4'!A1"/><Relationship Id="rId11" Type="http://schemas.openxmlformats.org/officeDocument/2006/relationships/hyperlink" Target="#'Output Kennzahlen'!A1"/><Relationship Id="rId5" Type="http://schemas.openxmlformats.org/officeDocument/2006/relationships/hyperlink" Target="#'Liquidit&#228;tsplan Jahr 3'!A1"/><Relationship Id="rId10" Type="http://schemas.openxmlformats.org/officeDocument/2006/relationships/hyperlink" Target="#'Output Mittelflussrechnung'!A1"/><Relationship Id="rId4" Type="http://schemas.openxmlformats.org/officeDocument/2006/relationships/hyperlink" Target="#'Liquidit&#228;tsplan Jahr 2'!A1"/><Relationship Id="rId9" Type="http://schemas.openxmlformats.org/officeDocument/2006/relationships/hyperlink" Target="#'Output Planerfolgsrechnung'!A1"/><Relationship Id="rId14" Type="http://schemas.openxmlformats.org/officeDocument/2006/relationships/hyperlink" Target="#'Input Finanzierung'!A1"/></Relationships>
</file>

<file path=xl/drawings/_rels/drawing11.xml.rels><?xml version="1.0" encoding="UTF-8" standalone="yes"?>
<Relationships xmlns="http://schemas.openxmlformats.org/package/2006/relationships"><Relationship Id="rId8" Type="http://schemas.openxmlformats.org/officeDocument/2006/relationships/hyperlink" Target="#'Output Planbilanz'!A1"/><Relationship Id="rId13" Type="http://schemas.openxmlformats.org/officeDocument/2006/relationships/hyperlink" Target="#'Input Gesch&#228;ftsgang'!A1"/><Relationship Id="rId3" Type="http://schemas.openxmlformats.org/officeDocument/2006/relationships/hyperlink" Target="#'Liquidit&#228;tsplan Jahr 1'!A1"/><Relationship Id="rId7" Type="http://schemas.openxmlformats.org/officeDocument/2006/relationships/hyperlink" Target="#'Liquidit&#228;tsplan Jahr 5'!A1"/><Relationship Id="rId12" Type="http://schemas.openxmlformats.org/officeDocument/2006/relationships/hyperlink" Target="#'Input Er&#246;ffnungsbilanz'!A1"/><Relationship Id="rId2" Type="http://schemas.openxmlformats.org/officeDocument/2006/relationships/image" Target="../media/image1.png"/><Relationship Id="rId1" Type="http://schemas.openxmlformats.org/officeDocument/2006/relationships/hyperlink" Target="#Haupt&#252;bersicht!A1"/><Relationship Id="rId6" Type="http://schemas.openxmlformats.org/officeDocument/2006/relationships/hyperlink" Target="#'Liquidit&#228;tsplan Jahr 4'!A1"/><Relationship Id="rId11" Type="http://schemas.openxmlformats.org/officeDocument/2006/relationships/hyperlink" Target="#'Output Kennzahlen'!A1"/><Relationship Id="rId5" Type="http://schemas.openxmlformats.org/officeDocument/2006/relationships/hyperlink" Target="#'Liquidit&#228;tsplan Jahr 3'!A1"/><Relationship Id="rId10" Type="http://schemas.openxmlformats.org/officeDocument/2006/relationships/hyperlink" Target="#'Output Mittelflussrechnung'!A1"/><Relationship Id="rId4" Type="http://schemas.openxmlformats.org/officeDocument/2006/relationships/hyperlink" Target="#'Liquidit&#228;tsplan Jahr 2'!A1"/><Relationship Id="rId9" Type="http://schemas.openxmlformats.org/officeDocument/2006/relationships/hyperlink" Target="#'Output Planerfolgsrechnung'!A1"/><Relationship Id="rId14" Type="http://schemas.openxmlformats.org/officeDocument/2006/relationships/hyperlink" Target="#'Input Finanzierung'!A1"/></Relationships>
</file>

<file path=xl/drawings/_rels/drawing12.xml.rels><?xml version="1.0" encoding="UTF-8" standalone="yes"?>
<Relationships xmlns="http://schemas.openxmlformats.org/package/2006/relationships"><Relationship Id="rId8" Type="http://schemas.openxmlformats.org/officeDocument/2006/relationships/hyperlink" Target="#'Output Planbilanz'!A1"/><Relationship Id="rId13" Type="http://schemas.openxmlformats.org/officeDocument/2006/relationships/hyperlink" Target="#'Input Gesch&#228;ftsgang'!A1"/><Relationship Id="rId3" Type="http://schemas.openxmlformats.org/officeDocument/2006/relationships/hyperlink" Target="#'Liquidit&#228;tsplan Jahr 1'!A1"/><Relationship Id="rId7" Type="http://schemas.openxmlformats.org/officeDocument/2006/relationships/hyperlink" Target="#'Liquidit&#228;tsplan Jahr 5'!A1"/><Relationship Id="rId12" Type="http://schemas.openxmlformats.org/officeDocument/2006/relationships/hyperlink" Target="#'Input Er&#246;ffnungsbilanz'!A1"/><Relationship Id="rId2" Type="http://schemas.openxmlformats.org/officeDocument/2006/relationships/image" Target="../media/image1.png"/><Relationship Id="rId1" Type="http://schemas.openxmlformats.org/officeDocument/2006/relationships/hyperlink" Target="#Haupt&#252;bersicht!A1"/><Relationship Id="rId6" Type="http://schemas.openxmlformats.org/officeDocument/2006/relationships/hyperlink" Target="#'Liquidit&#228;tsplan Jahr 4'!A1"/><Relationship Id="rId11" Type="http://schemas.openxmlformats.org/officeDocument/2006/relationships/hyperlink" Target="#'Output Kennzahlen'!A1"/><Relationship Id="rId5" Type="http://schemas.openxmlformats.org/officeDocument/2006/relationships/hyperlink" Target="#'Liquidit&#228;tsplan Jahr 3'!A1"/><Relationship Id="rId10" Type="http://schemas.openxmlformats.org/officeDocument/2006/relationships/hyperlink" Target="#'Output Mittelflussrechnung'!A1"/><Relationship Id="rId4" Type="http://schemas.openxmlformats.org/officeDocument/2006/relationships/hyperlink" Target="#'Liquidit&#228;tsplan Jahr 2'!A1"/><Relationship Id="rId9" Type="http://schemas.openxmlformats.org/officeDocument/2006/relationships/hyperlink" Target="#'Output Planerfolgsrechnung'!A1"/><Relationship Id="rId14" Type="http://schemas.openxmlformats.org/officeDocument/2006/relationships/hyperlink" Target="#'Input Finanzierung'!A1"/></Relationships>
</file>

<file path=xl/drawings/_rels/drawing13.xml.rels><?xml version="1.0" encoding="UTF-8" standalone="yes"?>
<Relationships xmlns="http://schemas.openxmlformats.org/package/2006/relationships"><Relationship Id="rId8" Type="http://schemas.openxmlformats.org/officeDocument/2006/relationships/hyperlink" Target="#'Output Planbilanz'!A1"/><Relationship Id="rId13" Type="http://schemas.openxmlformats.org/officeDocument/2006/relationships/hyperlink" Target="#'Input Gesch&#228;ftsgang'!A1"/><Relationship Id="rId3" Type="http://schemas.openxmlformats.org/officeDocument/2006/relationships/hyperlink" Target="#'Liquidit&#228;tsplan Jahr 1'!A1"/><Relationship Id="rId7" Type="http://schemas.openxmlformats.org/officeDocument/2006/relationships/hyperlink" Target="#'Liquidit&#228;tsplan Jahr 5'!A1"/><Relationship Id="rId12" Type="http://schemas.openxmlformats.org/officeDocument/2006/relationships/hyperlink" Target="#'Input Er&#246;ffnungsbilanz'!A1"/><Relationship Id="rId2" Type="http://schemas.openxmlformats.org/officeDocument/2006/relationships/image" Target="../media/image1.png"/><Relationship Id="rId1" Type="http://schemas.openxmlformats.org/officeDocument/2006/relationships/hyperlink" Target="#Haupt&#252;bersicht!A1"/><Relationship Id="rId6" Type="http://schemas.openxmlformats.org/officeDocument/2006/relationships/hyperlink" Target="#'Liquidit&#228;tsplan Jahr 4'!A1"/><Relationship Id="rId11" Type="http://schemas.openxmlformats.org/officeDocument/2006/relationships/hyperlink" Target="#'Output Kennzahlen'!A1"/><Relationship Id="rId5" Type="http://schemas.openxmlformats.org/officeDocument/2006/relationships/hyperlink" Target="#'Liquidit&#228;tsplan Jahr 3'!A1"/><Relationship Id="rId10" Type="http://schemas.openxmlformats.org/officeDocument/2006/relationships/hyperlink" Target="#'Output Mittelflussrechnung'!A1"/><Relationship Id="rId4" Type="http://schemas.openxmlformats.org/officeDocument/2006/relationships/hyperlink" Target="#'Liquidit&#228;tsplan Jahr 2'!A1"/><Relationship Id="rId9" Type="http://schemas.openxmlformats.org/officeDocument/2006/relationships/hyperlink" Target="#'Output Planerfolgsrechnung'!A1"/><Relationship Id="rId14" Type="http://schemas.openxmlformats.org/officeDocument/2006/relationships/hyperlink" Target="#'Input Finanzierung'!A1"/></Relationships>
</file>

<file path=xl/drawings/_rels/drawing2.xml.rels><?xml version="1.0" encoding="UTF-8" standalone="yes"?>
<Relationships xmlns="http://schemas.openxmlformats.org/package/2006/relationships"><Relationship Id="rId8" Type="http://schemas.openxmlformats.org/officeDocument/2006/relationships/hyperlink" Target="#'Output Planbilanz'!A1"/><Relationship Id="rId13" Type="http://schemas.openxmlformats.org/officeDocument/2006/relationships/hyperlink" Target="#'Input Gesch&#228;ftsgang'!A1"/><Relationship Id="rId3" Type="http://schemas.openxmlformats.org/officeDocument/2006/relationships/hyperlink" Target="#'Liquidit&#228;tsplan Jahr 1'!A1"/><Relationship Id="rId7" Type="http://schemas.openxmlformats.org/officeDocument/2006/relationships/hyperlink" Target="#'Liquidit&#228;tsplan Jahr 5'!A1"/><Relationship Id="rId12" Type="http://schemas.openxmlformats.org/officeDocument/2006/relationships/hyperlink" Target="#'Input Er&#246;ffnungsbilanz'!A1"/><Relationship Id="rId2" Type="http://schemas.openxmlformats.org/officeDocument/2006/relationships/image" Target="../media/image1.png"/><Relationship Id="rId1" Type="http://schemas.openxmlformats.org/officeDocument/2006/relationships/hyperlink" Target="#Haupt&#252;bersicht!A1"/><Relationship Id="rId6" Type="http://schemas.openxmlformats.org/officeDocument/2006/relationships/hyperlink" Target="#'Liquidit&#228;tsplan Jahr 4'!A1"/><Relationship Id="rId11" Type="http://schemas.openxmlformats.org/officeDocument/2006/relationships/hyperlink" Target="#'Output Kennzahlen'!A1"/><Relationship Id="rId5" Type="http://schemas.openxmlformats.org/officeDocument/2006/relationships/hyperlink" Target="#'Liquidit&#228;tsplan Jahr 3'!A1"/><Relationship Id="rId10" Type="http://schemas.openxmlformats.org/officeDocument/2006/relationships/hyperlink" Target="#'Output Mittelflussrechnung'!A1"/><Relationship Id="rId4" Type="http://schemas.openxmlformats.org/officeDocument/2006/relationships/hyperlink" Target="#'Liquidit&#228;tsplan Jahr 2'!A1"/><Relationship Id="rId9" Type="http://schemas.openxmlformats.org/officeDocument/2006/relationships/hyperlink" Target="#'Output Planerfolgsrechnung'!A1"/><Relationship Id="rId14" Type="http://schemas.openxmlformats.org/officeDocument/2006/relationships/hyperlink" Target="#'Input Finanzierung'!A1"/></Relationships>
</file>

<file path=xl/drawings/_rels/drawing3.xml.rels><?xml version="1.0" encoding="UTF-8" standalone="yes"?>
<Relationships xmlns="http://schemas.openxmlformats.org/package/2006/relationships"><Relationship Id="rId8" Type="http://schemas.openxmlformats.org/officeDocument/2006/relationships/hyperlink" Target="#'Output Planbilanz'!A1"/><Relationship Id="rId13" Type="http://schemas.openxmlformats.org/officeDocument/2006/relationships/hyperlink" Target="#'Input Gesch&#228;ftsgang'!A1"/><Relationship Id="rId3" Type="http://schemas.openxmlformats.org/officeDocument/2006/relationships/hyperlink" Target="#'Liquidit&#228;tsplan Jahr 1'!A1"/><Relationship Id="rId7" Type="http://schemas.openxmlformats.org/officeDocument/2006/relationships/hyperlink" Target="#'Liquidit&#228;tsplan Jahr 5'!A1"/><Relationship Id="rId12" Type="http://schemas.openxmlformats.org/officeDocument/2006/relationships/hyperlink" Target="#'Input Er&#246;ffnungsbilanz'!A1"/><Relationship Id="rId2" Type="http://schemas.openxmlformats.org/officeDocument/2006/relationships/image" Target="../media/image1.png"/><Relationship Id="rId1" Type="http://schemas.openxmlformats.org/officeDocument/2006/relationships/hyperlink" Target="#Haupt&#252;bersicht!A1"/><Relationship Id="rId6" Type="http://schemas.openxmlformats.org/officeDocument/2006/relationships/hyperlink" Target="#'Liquidit&#228;tsplan Jahr 4'!A1"/><Relationship Id="rId11" Type="http://schemas.openxmlformats.org/officeDocument/2006/relationships/hyperlink" Target="#'Output Kennzahlen'!A1"/><Relationship Id="rId5" Type="http://schemas.openxmlformats.org/officeDocument/2006/relationships/hyperlink" Target="#'Liquidit&#228;tsplan Jahr 3'!A1"/><Relationship Id="rId10" Type="http://schemas.openxmlformats.org/officeDocument/2006/relationships/hyperlink" Target="#'Output Mittelflussrechnung'!A1"/><Relationship Id="rId4" Type="http://schemas.openxmlformats.org/officeDocument/2006/relationships/hyperlink" Target="#'Liquidit&#228;tsplan Jahr 2'!A1"/><Relationship Id="rId9" Type="http://schemas.openxmlformats.org/officeDocument/2006/relationships/hyperlink" Target="#'Output Planerfolgsrechnung'!A1"/><Relationship Id="rId14" Type="http://schemas.openxmlformats.org/officeDocument/2006/relationships/hyperlink" Target="#'Input Finanzierung'!A1"/></Relationships>
</file>

<file path=xl/drawings/_rels/drawing4.xml.rels><?xml version="1.0" encoding="UTF-8" standalone="yes"?>
<Relationships xmlns="http://schemas.openxmlformats.org/package/2006/relationships"><Relationship Id="rId8" Type="http://schemas.openxmlformats.org/officeDocument/2006/relationships/hyperlink" Target="#'Output Planbilanz'!A1"/><Relationship Id="rId13" Type="http://schemas.openxmlformats.org/officeDocument/2006/relationships/hyperlink" Target="#'Input Gesch&#228;ftsgang'!A1"/><Relationship Id="rId3" Type="http://schemas.openxmlformats.org/officeDocument/2006/relationships/hyperlink" Target="#'Liquidit&#228;tsplan Jahr 1'!A1"/><Relationship Id="rId7" Type="http://schemas.openxmlformats.org/officeDocument/2006/relationships/hyperlink" Target="#'Liquidit&#228;tsplan Jahr 5'!A1"/><Relationship Id="rId12" Type="http://schemas.openxmlformats.org/officeDocument/2006/relationships/hyperlink" Target="#'Input Er&#246;ffnungsbilanz'!A1"/><Relationship Id="rId2" Type="http://schemas.openxmlformats.org/officeDocument/2006/relationships/image" Target="../media/image1.png"/><Relationship Id="rId1" Type="http://schemas.openxmlformats.org/officeDocument/2006/relationships/hyperlink" Target="#Haupt&#252;bersicht!A1"/><Relationship Id="rId6" Type="http://schemas.openxmlformats.org/officeDocument/2006/relationships/hyperlink" Target="#'Liquidit&#228;tsplan Jahr 4'!A1"/><Relationship Id="rId11" Type="http://schemas.openxmlformats.org/officeDocument/2006/relationships/hyperlink" Target="#'Output Kennzahlen'!A1"/><Relationship Id="rId5" Type="http://schemas.openxmlformats.org/officeDocument/2006/relationships/hyperlink" Target="#'Liquidit&#228;tsplan Jahr 3'!A1"/><Relationship Id="rId10" Type="http://schemas.openxmlformats.org/officeDocument/2006/relationships/hyperlink" Target="#'Output Mittelflussrechnung'!A1"/><Relationship Id="rId4" Type="http://schemas.openxmlformats.org/officeDocument/2006/relationships/hyperlink" Target="#'Liquidit&#228;tsplan Jahr 2'!A1"/><Relationship Id="rId9" Type="http://schemas.openxmlformats.org/officeDocument/2006/relationships/hyperlink" Target="#'Output Planerfolgsrechnung'!A1"/><Relationship Id="rId14" Type="http://schemas.openxmlformats.org/officeDocument/2006/relationships/hyperlink" Target="#'Input Finanzierung'!A1"/></Relationships>
</file>

<file path=xl/drawings/_rels/drawing5.xml.rels><?xml version="1.0" encoding="UTF-8" standalone="yes"?>
<Relationships xmlns="http://schemas.openxmlformats.org/package/2006/relationships"><Relationship Id="rId8" Type="http://schemas.openxmlformats.org/officeDocument/2006/relationships/hyperlink" Target="#'Output Planbilanz'!A1"/><Relationship Id="rId13" Type="http://schemas.openxmlformats.org/officeDocument/2006/relationships/hyperlink" Target="#'Input Gesch&#228;ftsgang'!A1"/><Relationship Id="rId3" Type="http://schemas.openxmlformats.org/officeDocument/2006/relationships/hyperlink" Target="#'Liquidit&#228;tsplan Jahr 1'!A1"/><Relationship Id="rId7" Type="http://schemas.openxmlformats.org/officeDocument/2006/relationships/hyperlink" Target="#'Liquidit&#228;tsplan Jahr 5'!A1"/><Relationship Id="rId12" Type="http://schemas.openxmlformats.org/officeDocument/2006/relationships/hyperlink" Target="#'Input Er&#246;ffnungsbilanz'!A1"/><Relationship Id="rId2" Type="http://schemas.openxmlformats.org/officeDocument/2006/relationships/image" Target="../media/image1.png"/><Relationship Id="rId1" Type="http://schemas.openxmlformats.org/officeDocument/2006/relationships/hyperlink" Target="#Haupt&#252;bersicht!A1"/><Relationship Id="rId6" Type="http://schemas.openxmlformats.org/officeDocument/2006/relationships/hyperlink" Target="#'Liquidit&#228;tsplan Jahr 4'!A1"/><Relationship Id="rId11" Type="http://schemas.openxmlformats.org/officeDocument/2006/relationships/hyperlink" Target="#'Output Kennzahlen'!A1"/><Relationship Id="rId5" Type="http://schemas.openxmlformats.org/officeDocument/2006/relationships/hyperlink" Target="#'Liquidit&#228;tsplan Jahr 3'!A1"/><Relationship Id="rId10" Type="http://schemas.openxmlformats.org/officeDocument/2006/relationships/hyperlink" Target="#'Output Mittelflussrechnung'!A1"/><Relationship Id="rId4" Type="http://schemas.openxmlformats.org/officeDocument/2006/relationships/hyperlink" Target="#'Liquidit&#228;tsplan Jahr 2'!A1"/><Relationship Id="rId9" Type="http://schemas.openxmlformats.org/officeDocument/2006/relationships/hyperlink" Target="#'Output Planerfolgsrechnung'!A1"/><Relationship Id="rId14" Type="http://schemas.openxmlformats.org/officeDocument/2006/relationships/hyperlink" Target="#'Input Finanzierung'!A1"/></Relationships>
</file>

<file path=xl/drawings/_rels/drawing6.xml.rels><?xml version="1.0" encoding="UTF-8" standalone="yes"?>
<Relationships xmlns="http://schemas.openxmlformats.org/package/2006/relationships"><Relationship Id="rId8" Type="http://schemas.openxmlformats.org/officeDocument/2006/relationships/hyperlink" Target="#'Output Planbilanz'!A1"/><Relationship Id="rId13" Type="http://schemas.openxmlformats.org/officeDocument/2006/relationships/hyperlink" Target="#'Input Gesch&#228;ftsgang'!A1"/><Relationship Id="rId3" Type="http://schemas.openxmlformats.org/officeDocument/2006/relationships/hyperlink" Target="#'Liquidit&#228;tsplan Jahr 1'!A1"/><Relationship Id="rId7" Type="http://schemas.openxmlformats.org/officeDocument/2006/relationships/hyperlink" Target="#'Liquidit&#228;tsplan Jahr 5'!A1"/><Relationship Id="rId12" Type="http://schemas.openxmlformats.org/officeDocument/2006/relationships/hyperlink" Target="#'Input Er&#246;ffnungsbilanz'!A1"/><Relationship Id="rId2" Type="http://schemas.openxmlformats.org/officeDocument/2006/relationships/image" Target="../media/image1.png"/><Relationship Id="rId1" Type="http://schemas.openxmlformats.org/officeDocument/2006/relationships/hyperlink" Target="#Haupt&#252;bersicht!A1"/><Relationship Id="rId6" Type="http://schemas.openxmlformats.org/officeDocument/2006/relationships/hyperlink" Target="#'Liquidit&#228;tsplan Jahr 4'!A1"/><Relationship Id="rId11" Type="http://schemas.openxmlformats.org/officeDocument/2006/relationships/hyperlink" Target="#'Output Kennzahlen'!A1"/><Relationship Id="rId5" Type="http://schemas.openxmlformats.org/officeDocument/2006/relationships/hyperlink" Target="#'Liquidit&#228;tsplan Jahr 3'!A1"/><Relationship Id="rId10" Type="http://schemas.openxmlformats.org/officeDocument/2006/relationships/hyperlink" Target="#'Output Mittelflussrechnung'!A1"/><Relationship Id="rId4" Type="http://schemas.openxmlformats.org/officeDocument/2006/relationships/hyperlink" Target="#'Liquidit&#228;tsplan Jahr 2'!A1"/><Relationship Id="rId9" Type="http://schemas.openxmlformats.org/officeDocument/2006/relationships/hyperlink" Target="#'Output Planerfolgsrechnung'!A1"/><Relationship Id="rId14" Type="http://schemas.openxmlformats.org/officeDocument/2006/relationships/hyperlink" Target="#'Input Finanzierung'!A1"/></Relationships>
</file>

<file path=xl/drawings/_rels/drawing7.xml.rels><?xml version="1.0" encoding="UTF-8" standalone="yes"?>
<Relationships xmlns="http://schemas.openxmlformats.org/package/2006/relationships"><Relationship Id="rId8" Type="http://schemas.openxmlformats.org/officeDocument/2006/relationships/hyperlink" Target="#'Output Planbilanz'!A1"/><Relationship Id="rId13" Type="http://schemas.openxmlformats.org/officeDocument/2006/relationships/hyperlink" Target="#'Input Gesch&#228;ftsgang'!A1"/><Relationship Id="rId3" Type="http://schemas.openxmlformats.org/officeDocument/2006/relationships/hyperlink" Target="#'Liquidit&#228;tsplan Jahr 1'!A1"/><Relationship Id="rId7" Type="http://schemas.openxmlformats.org/officeDocument/2006/relationships/hyperlink" Target="#'Liquidit&#228;tsplan Jahr 5'!A1"/><Relationship Id="rId12" Type="http://schemas.openxmlformats.org/officeDocument/2006/relationships/hyperlink" Target="#'Input Er&#246;ffnungsbilanz'!A1"/><Relationship Id="rId2" Type="http://schemas.openxmlformats.org/officeDocument/2006/relationships/image" Target="../media/image1.png"/><Relationship Id="rId1" Type="http://schemas.openxmlformats.org/officeDocument/2006/relationships/hyperlink" Target="#Haupt&#252;bersicht!A1"/><Relationship Id="rId6" Type="http://schemas.openxmlformats.org/officeDocument/2006/relationships/hyperlink" Target="#'Liquidit&#228;tsplan Jahr 4'!A1"/><Relationship Id="rId11" Type="http://schemas.openxmlformats.org/officeDocument/2006/relationships/hyperlink" Target="#'Output Kennzahlen'!A1"/><Relationship Id="rId5" Type="http://schemas.openxmlformats.org/officeDocument/2006/relationships/hyperlink" Target="#'Liquidit&#228;tsplan Jahr 3'!A1"/><Relationship Id="rId10" Type="http://schemas.openxmlformats.org/officeDocument/2006/relationships/hyperlink" Target="#'Output Mittelflussrechnung'!A1"/><Relationship Id="rId4" Type="http://schemas.openxmlformats.org/officeDocument/2006/relationships/hyperlink" Target="#'Liquidit&#228;tsplan Jahr 2'!A1"/><Relationship Id="rId9" Type="http://schemas.openxmlformats.org/officeDocument/2006/relationships/hyperlink" Target="#'Output Planerfolgsrechnung'!A1"/><Relationship Id="rId14" Type="http://schemas.openxmlformats.org/officeDocument/2006/relationships/hyperlink" Target="#'Input Finanzierung'!A1"/></Relationships>
</file>

<file path=xl/drawings/_rels/drawing8.xml.rels><?xml version="1.0" encoding="UTF-8" standalone="yes"?>
<Relationships xmlns="http://schemas.openxmlformats.org/package/2006/relationships"><Relationship Id="rId8" Type="http://schemas.openxmlformats.org/officeDocument/2006/relationships/hyperlink" Target="#'Output Planbilanz'!A1"/><Relationship Id="rId13" Type="http://schemas.openxmlformats.org/officeDocument/2006/relationships/hyperlink" Target="#'Input Gesch&#228;ftsgang'!A1"/><Relationship Id="rId3" Type="http://schemas.openxmlformats.org/officeDocument/2006/relationships/hyperlink" Target="#'Liquidit&#228;tsplan Jahr 1'!A1"/><Relationship Id="rId7" Type="http://schemas.openxmlformats.org/officeDocument/2006/relationships/hyperlink" Target="#'Liquidit&#228;tsplan Jahr 5'!A1"/><Relationship Id="rId12" Type="http://schemas.openxmlformats.org/officeDocument/2006/relationships/hyperlink" Target="#'Input Er&#246;ffnungsbilanz'!A1"/><Relationship Id="rId2" Type="http://schemas.openxmlformats.org/officeDocument/2006/relationships/image" Target="../media/image1.png"/><Relationship Id="rId1" Type="http://schemas.openxmlformats.org/officeDocument/2006/relationships/hyperlink" Target="#Haupt&#252;bersicht!A1"/><Relationship Id="rId6" Type="http://schemas.openxmlformats.org/officeDocument/2006/relationships/hyperlink" Target="#'Liquidit&#228;tsplan Jahr 4'!A1"/><Relationship Id="rId11" Type="http://schemas.openxmlformats.org/officeDocument/2006/relationships/hyperlink" Target="#'Output Kennzahlen'!A1"/><Relationship Id="rId5" Type="http://schemas.openxmlformats.org/officeDocument/2006/relationships/hyperlink" Target="#'Liquidit&#228;tsplan Jahr 3'!A1"/><Relationship Id="rId10" Type="http://schemas.openxmlformats.org/officeDocument/2006/relationships/hyperlink" Target="#'Output Mittelflussrechnung'!A1"/><Relationship Id="rId4" Type="http://schemas.openxmlformats.org/officeDocument/2006/relationships/hyperlink" Target="#'Liquidit&#228;tsplan Jahr 2'!A1"/><Relationship Id="rId9" Type="http://schemas.openxmlformats.org/officeDocument/2006/relationships/hyperlink" Target="#'Output Planerfolgsrechnung'!A1"/><Relationship Id="rId14" Type="http://schemas.openxmlformats.org/officeDocument/2006/relationships/hyperlink" Target="#'Input Finanzierung'!A1"/></Relationships>
</file>

<file path=xl/drawings/_rels/drawing9.xml.rels><?xml version="1.0" encoding="UTF-8" standalone="yes"?>
<Relationships xmlns="http://schemas.openxmlformats.org/package/2006/relationships"><Relationship Id="rId8" Type="http://schemas.openxmlformats.org/officeDocument/2006/relationships/hyperlink" Target="#'Output Planbilanz'!A1"/><Relationship Id="rId13" Type="http://schemas.openxmlformats.org/officeDocument/2006/relationships/hyperlink" Target="#'Input Gesch&#228;ftsgang'!A1"/><Relationship Id="rId3" Type="http://schemas.openxmlformats.org/officeDocument/2006/relationships/hyperlink" Target="#'Liquidit&#228;tsplan Jahr 1'!A1"/><Relationship Id="rId7" Type="http://schemas.openxmlformats.org/officeDocument/2006/relationships/hyperlink" Target="#'Liquidit&#228;tsplan Jahr 5'!A1"/><Relationship Id="rId12" Type="http://schemas.openxmlformats.org/officeDocument/2006/relationships/hyperlink" Target="#'Input Er&#246;ffnungsbilanz'!A1"/><Relationship Id="rId2" Type="http://schemas.openxmlformats.org/officeDocument/2006/relationships/image" Target="../media/image1.png"/><Relationship Id="rId1" Type="http://schemas.openxmlformats.org/officeDocument/2006/relationships/hyperlink" Target="#Haupt&#252;bersicht!A1"/><Relationship Id="rId6" Type="http://schemas.openxmlformats.org/officeDocument/2006/relationships/hyperlink" Target="#'Liquidit&#228;tsplan Jahr 4'!A1"/><Relationship Id="rId11" Type="http://schemas.openxmlformats.org/officeDocument/2006/relationships/hyperlink" Target="#'Output Kennzahlen'!A1"/><Relationship Id="rId5" Type="http://schemas.openxmlformats.org/officeDocument/2006/relationships/hyperlink" Target="#'Liquidit&#228;tsplan Jahr 3'!A1"/><Relationship Id="rId10" Type="http://schemas.openxmlformats.org/officeDocument/2006/relationships/hyperlink" Target="#'Output Mittelflussrechnung'!A1"/><Relationship Id="rId4" Type="http://schemas.openxmlformats.org/officeDocument/2006/relationships/hyperlink" Target="#'Liquidit&#228;tsplan Jahr 2'!A1"/><Relationship Id="rId9" Type="http://schemas.openxmlformats.org/officeDocument/2006/relationships/hyperlink" Target="#'Output Planerfolgsrechnung'!A1"/><Relationship Id="rId14" Type="http://schemas.openxmlformats.org/officeDocument/2006/relationships/hyperlink" Target="#'Input Finanzierung'!A1"/></Relationships>
</file>

<file path=xl/drawings/drawing1.xml><?xml version="1.0" encoding="utf-8"?>
<xdr:wsDr xmlns:xdr="http://schemas.openxmlformats.org/drawingml/2006/spreadsheetDrawing" xmlns:a="http://schemas.openxmlformats.org/drawingml/2006/main">
  <xdr:oneCellAnchor>
    <xdr:from>
      <xdr:col>2</xdr:col>
      <xdr:colOff>0</xdr:colOff>
      <xdr:row>21</xdr:row>
      <xdr:rowOff>123825</xdr:rowOff>
    </xdr:from>
    <xdr:ext cx="312137" cy="614335"/>
    <xdr:sp macro="" textlink="">
      <xdr:nvSpPr>
        <xdr:cNvPr id="2059" name="Text Box 11"/>
        <xdr:cNvSpPr txBox="1">
          <a:spLocks noChangeArrowheads="1"/>
        </xdr:cNvSpPr>
      </xdr:nvSpPr>
      <xdr:spPr bwMode="auto">
        <a:xfrm>
          <a:off x="895804" y="3332843"/>
          <a:ext cx="312137" cy="6143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54864" tIns="50292" rIns="0" bIns="0" anchor="t" upright="1">
          <a:spAutoFit/>
        </a:bodyPr>
        <a:lstStyle/>
        <a:p>
          <a:pPr algn="l" rtl="0">
            <a:defRPr sz="1000"/>
          </a:pPr>
          <a:r>
            <a:rPr lang="de-CH" sz="3600" b="0" i="0" u="none" strike="noStrike" baseline="0">
              <a:solidFill>
                <a:srgbClr val="006D41"/>
              </a:solidFill>
              <a:latin typeface="Arial"/>
              <a:cs typeface="Arial"/>
            </a:rPr>
            <a:t>1</a:t>
          </a:r>
          <a:endParaRPr lang="de-CH">
            <a:solidFill>
              <a:srgbClr val="006D41"/>
            </a:solidFill>
          </a:endParaRPr>
        </a:p>
      </xdr:txBody>
    </xdr:sp>
    <xdr:clientData/>
  </xdr:oneCellAnchor>
  <xdr:oneCellAnchor>
    <xdr:from>
      <xdr:col>2</xdr:col>
      <xdr:colOff>0</xdr:colOff>
      <xdr:row>34</xdr:row>
      <xdr:rowOff>0</xdr:rowOff>
    </xdr:from>
    <xdr:ext cx="312137" cy="614335"/>
    <xdr:sp macro="" textlink="">
      <xdr:nvSpPr>
        <xdr:cNvPr id="2060" name="Text Box 12"/>
        <xdr:cNvSpPr txBox="1">
          <a:spLocks noChangeArrowheads="1"/>
        </xdr:cNvSpPr>
      </xdr:nvSpPr>
      <xdr:spPr bwMode="auto">
        <a:xfrm>
          <a:off x="895804" y="7914821"/>
          <a:ext cx="312137" cy="6143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54864" tIns="50292" rIns="0" bIns="0" anchor="t" upright="1">
          <a:spAutoFit/>
        </a:bodyPr>
        <a:lstStyle/>
        <a:p>
          <a:pPr algn="l" rtl="0">
            <a:defRPr sz="1000"/>
          </a:pPr>
          <a:r>
            <a:rPr lang="de-CH" sz="3600" b="0" i="0" u="none" strike="noStrike" baseline="0">
              <a:solidFill>
                <a:srgbClr val="80B613"/>
              </a:solidFill>
              <a:latin typeface="Arial"/>
              <a:cs typeface="Arial"/>
            </a:rPr>
            <a:t>7</a:t>
          </a:r>
          <a:endParaRPr lang="de-CH">
            <a:solidFill>
              <a:srgbClr val="80B613"/>
            </a:solidFill>
          </a:endParaRPr>
        </a:p>
      </xdr:txBody>
    </xdr:sp>
    <xdr:clientData/>
  </xdr:oneCellAnchor>
  <xdr:oneCellAnchor>
    <xdr:from>
      <xdr:col>2</xdr:col>
      <xdr:colOff>0</xdr:colOff>
      <xdr:row>32</xdr:row>
      <xdr:rowOff>0</xdr:rowOff>
    </xdr:from>
    <xdr:ext cx="312137" cy="614335"/>
    <xdr:sp macro="" textlink="">
      <xdr:nvSpPr>
        <xdr:cNvPr id="2061" name="Text Box 13"/>
        <xdr:cNvSpPr txBox="1">
          <a:spLocks noChangeArrowheads="1"/>
        </xdr:cNvSpPr>
      </xdr:nvSpPr>
      <xdr:spPr bwMode="auto">
        <a:xfrm>
          <a:off x="895804" y="7166429"/>
          <a:ext cx="312137" cy="6143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54864" tIns="50292" rIns="0" bIns="0" anchor="t" upright="1">
          <a:spAutoFit/>
        </a:bodyPr>
        <a:lstStyle/>
        <a:p>
          <a:pPr algn="l" rtl="0">
            <a:defRPr sz="1000"/>
          </a:pPr>
          <a:r>
            <a:rPr lang="de-CH" sz="3600" b="0" i="0" u="none" strike="noStrike" baseline="0">
              <a:solidFill>
                <a:srgbClr val="80B613"/>
              </a:solidFill>
              <a:latin typeface="Arial"/>
              <a:cs typeface="Arial"/>
            </a:rPr>
            <a:t>6</a:t>
          </a:r>
          <a:endParaRPr lang="de-CH">
            <a:solidFill>
              <a:srgbClr val="80B613"/>
            </a:solidFill>
          </a:endParaRPr>
        </a:p>
      </xdr:txBody>
    </xdr:sp>
    <xdr:clientData/>
  </xdr:oneCellAnchor>
  <xdr:oneCellAnchor>
    <xdr:from>
      <xdr:col>2</xdr:col>
      <xdr:colOff>0</xdr:colOff>
      <xdr:row>30</xdr:row>
      <xdr:rowOff>0</xdr:rowOff>
    </xdr:from>
    <xdr:ext cx="312137" cy="614335"/>
    <xdr:sp macro="" textlink="">
      <xdr:nvSpPr>
        <xdr:cNvPr id="2062" name="Text Box 14"/>
        <xdr:cNvSpPr txBox="1">
          <a:spLocks noChangeArrowheads="1"/>
        </xdr:cNvSpPr>
      </xdr:nvSpPr>
      <xdr:spPr bwMode="auto">
        <a:xfrm>
          <a:off x="895804" y="6418036"/>
          <a:ext cx="312137" cy="6143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54864" tIns="50292" rIns="0" bIns="0" anchor="t" upright="1">
          <a:spAutoFit/>
        </a:bodyPr>
        <a:lstStyle/>
        <a:p>
          <a:pPr algn="l" rtl="0">
            <a:defRPr sz="1000"/>
          </a:pPr>
          <a:r>
            <a:rPr lang="de-CH" sz="3600" b="0" i="0" u="none" strike="noStrike" baseline="0">
              <a:solidFill>
                <a:srgbClr val="80B613"/>
              </a:solidFill>
              <a:latin typeface="Arial"/>
              <a:cs typeface="Arial"/>
            </a:rPr>
            <a:t>5</a:t>
          </a:r>
          <a:endParaRPr lang="de-CH">
            <a:solidFill>
              <a:srgbClr val="80B613"/>
            </a:solidFill>
          </a:endParaRPr>
        </a:p>
      </xdr:txBody>
    </xdr:sp>
    <xdr:clientData/>
  </xdr:oneCellAnchor>
  <xdr:oneCellAnchor>
    <xdr:from>
      <xdr:col>2</xdr:col>
      <xdr:colOff>0</xdr:colOff>
      <xdr:row>23</xdr:row>
      <xdr:rowOff>0</xdr:rowOff>
    </xdr:from>
    <xdr:ext cx="312137" cy="614335"/>
    <xdr:sp macro="" textlink="">
      <xdr:nvSpPr>
        <xdr:cNvPr id="2063" name="Text Box 15"/>
        <xdr:cNvSpPr txBox="1">
          <a:spLocks noChangeArrowheads="1"/>
        </xdr:cNvSpPr>
      </xdr:nvSpPr>
      <xdr:spPr bwMode="auto">
        <a:xfrm>
          <a:off x="895804" y="4048125"/>
          <a:ext cx="312137" cy="6143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54864" tIns="50292" rIns="0" bIns="0" anchor="t" upright="1">
          <a:spAutoFit/>
        </a:bodyPr>
        <a:lstStyle/>
        <a:p>
          <a:pPr algn="l" rtl="0">
            <a:defRPr sz="1000"/>
          </a:pPr>
          <a:r>
            <a:rPr lang="de-CH" sz="3600" b="0" i="0" u="none" strike="noStrike" baseline="0">
              <a:solidFill>
                <a:srgbClr val="006D41"/>
              </a:solidFill>
              <a:latin typeface="Arial"/>
              <a:cs typeface="Arial"/>
            </a:rPr>
            <a:t>2</a:t>
          </a:r>
          <a:endParaRPr lang="de-CH">
            <a:solidFill>
              <a:srgbClr val="006D41"/>
            </a:solidFill>
          </a:endParaRPr>
        </a:p>
      </xdr:txBody>
    </xdr:sp>
    <xdr:clientData/>
  </xdr:oneCellAnchor>
  <xdr:oneCellAnchor>
    <xdr:from>
      <xdr:col>2</xdr:col>
      <xdr:colOff>0</xdr:colOff>
      <xdr:row>28</xdr:row>
      <xdr:rowOff>57150</xdr:rowOff>
    </xdr:from>
    <xdr:ext cx="312137" cy="614335"/>
    <xdr:sp macro="" textlink="">
      <xdr:nvSpPr>
        <xdr:cNvPr id="2064" name="Text Box 16"/>
        <xdr:cNvSpPr txBox="1">
          <a:spLocks noChangeArrowheads="1"/>
        </xdr:cNvSpPr>
      </xdr:nvSpPr>
      <xdr:spPr bwMode="auto">
        <a:xfrm>
          <a:off x="895804" y="5726793"/>
          <a:ext cx="312137" cy="6143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54864" tIns="50292" rIns="0" bIns="0" anchor="t" upright="1">
          <a:spAutoFit/>
        </a:bodyPr>
        <a:lstStyle/>
        <a:p>
          <a:pPr algn="l" rtl="0">
            <a:defRPr sz="1000"/>
          </a:pPr>
          <a:r>
            <a:rPr lang="de-CH" sz="3600" b="0" i="0" u="none" strike="noStrike" baseline="0">
              <a:solidFill>
                <a:srgbClr val="80B613"/>
              </a:solidFill>
              <a:latin typeface="Arial"/>
              <a:cs typeface="Arial"/>
            </a:rPr>
            <a:t>4</a:t>
          </a:r>
          <a:endParaRPr lang="de-CH">
            <a:solidFill>
              <a:srgbClr val="80B613"/>
            </a:solidFill>
          </a:endParaRPr>
        </a:p>
      </xdr:txBody>
    </xdr:sp>
    <xdr:clientData/>
  </xdr:oneCellAnchor>
  <xdr:oneCellAnchor>
    <xdr:from>
      <xdr:col>2</xdr:col>
      <xdr:colOff>0</xdr:colOff>
      <xdr:row>25</xdr:row>
      <xdr:rowOff>0</xdr:rowOff>
    </xdr:from>
    <xdr:ext cx="312137" cy="614335"/>
    <xdr:sp macro="" textlink="">
      <xdr:nvSpPr>
        <xdr:cNvPr id="2065" name="Text Box 17"/>
        <xdr:cNvSpPr txBox="1">
          <a:spLocks noChangeArrowheads="1"/>
        </xdr:cNvSpPr>
      </xdr:nvSpPr>
      <xdr:spPr bwMode="auto">
        <a:xfrm>
          <a:off x="895804" y="4796518"/>
          <a:ext cx="312137" cy="6143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54864" tIns="50292" rIns="0" bIns="0" anchor="t" upright="1">
          <a:spAutoFit/>
        </a:bodyPr>
        <a:lstStyle/>
        <a:p>
          <a:pPr algn="l" rtl="0">
            <a:defRPr sz="1000"/>
          </a:pPr>
          <a:r>
            <a:rPr lang="de-CH" sz="3600" b="0" i="0" u="none" strike="noStrike" baseline="0">
              <a:solidFill>
                <a:srgbClr val="006D41"/>
              </a:solidFill>
              <a:latin typeface="Arial"/>
              <a:cs typeface="Arial"/>
            </a:rPr>
            <a:t>3</a:t>
          </a:r>
          <a:endParaRPr lang="de-CH">
            <a:solidFill>
              <a:srgbClr val="006D41"/>
            </a:solidFill>
          </a:endParaRPr>
        </a:p>
      </xdr:txBody>
    </xdr:sp>
    <xdr:clientData/>
  </xdr:oneCellAnchor>
  <xdr:oneCellAnchor>
    <xdr:from>
      <xdr:col>2</xdr:col>
      <xdr:colOff>0</xdr:colOff>
      <xdr:row>37</xdr:row>
      <xdr:rowOff>0</xdr:rowOff>
    </xdr:from>
    <xdr:ext cx="312137" cy="581698"/>
    <xdr:sp macro="" textlink="">
      <xdr:nvSpPr>
        <xdr:cNvPr id="2066" name="Text Box 18"/>
        <xdr:cNvSpPr txBox="1">
          <a:spLocks noChangeArrowheads="1"/>
        </xdr:cNvSpPr>
      </xdr:nvSpPr>
      <xdr:spPr bwMode="auto">
        <a:xfrm>
          <a:off x="895804" y="8787946"/>
          <a:ext cx="312137" cy="58169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54864" tIns="50292" rIns="0" bIns="0" anchor="t" upright="1">
          <a:spAutoFit/>
        </a:bodyPr>
        <a:lstStyle/>
        <a:p>
          <a:pPr algn="l" rtl="0">
            <a:defRPr sz="1000"/>
          </a:pPr>
          <a:r>
            <a:rPr lang="de-CH" sz="3600" b="0" i="0" u="none" strike="noStrike" baseline="0">
              <a:solidFill>
                <a:srgbClr val="B3DC59"/>
              </a:solidFill>
              <a:latin typeface="Arial"/>
              <a:cs typeface="Arial"/>
            </a:rPr>
            <a:t>8</a:t>
          </a:r>
        </a:p>
      </xdr:txBody>
    </xdr:sp>
    <xdr:clientData/>
  </xdr:oneCellAnchor>
  <xdr:oneCellAnchor>
    <xdr:from>
      <xdr:col>1</xdr:col>
      <xdr:colOff>161925</xdr:colOff>
      <xdr:row>21</xdr:row>
      <xdr:rowOff>123825</xdr:rowOff>
    </xdr:from>
    <xdr:ext cx="388824" cy="614335"/>
    <xdr:sp macro="" textlink="">
      <xdr:nvSpPr>
        <xdr:cNvPr id="2072" name="Text Box 24"/>
        <xdr:cNvSpPr txBox="1">
          <a:spLocks noChangeArrowheads="1"/>
        </xdr:cNvSpPr>
      </xdr:nvSpPr>
      <xdr:spPr bwMode="auto">
        <a:xfrm>
          <a:off x="332014" y="3423557"/>
          <a:ext cx="388824" cy="6143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54864" tIns="50292" rIns="0" bIns="0" anchor="t" upright="1">
          <a:spAutoFit/>
        </a:bodyPr>
        <a:lstStyle/>
        <a:p>
          <a:pPr algn="l" rtl="0">
            <a:defRPr sz="1000"/>
          </a:pPr>
          <a:r>
            <a:rPr lang="de-CH" sz="3600" b="1" i="0" u="none" strike="noStrike" baseline="0">
              <a:solidFill>
                <a:srgbClr val="006D41"/>
              </a:solidFill>
              <a:latin typeface="Arial"/>
              <a:cs typeface="Arial"/>
            </a:rPr>
            <a:t>A</a:t>
          </a:r>
          <a:endParaRPr lang="de-CH">
            <a:solidFill>
              <a:srgbClr val="006D41"/>
            </a:solidFill>
          </a:endParaRPr>
        </a:p>
      </xdr:txBody>
    </xdr:sp>
    <xdr:clientData/>
  </xdr:oneCellAnchor>
  <xdr:oneCellAnchor>
    <xdr:from>
      <xdr:col>1</xdr:col>
      <xdr:colOff>161925</xdr:colOff>
      <xdr:row>28</xdr:row>
      <xdr:rowOff>0</xdr:rowOff>
    </xdr:from>
    <xdr:ext cx="388824" cy="614335"/>
    <xdr:sp macro="" textlink="">
      <xdr:nvSpPr>
        <xdr:cNvPr id="2073" name="Text Box 25"/>
        <xdr:cNvSpPr txBox="1">
          <a:spLocks noChangeArrowheads="1"/>
        </xdr:cNvSpPr>
      </xdr:nvSpPr>
      <xdr:spPr bwMode="auto">
        <a:xfrm>
          <a:off x="332014" y="5669643"/>
          <a:ext cx="388824" cy="6143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54864" tIns="50292" rIns="0" bIns="0" anchor="t" upright="1">
          <a:spAutoFit/>
        </a:bodyPr>
        <a:lstStyle/>
        <a:p>
          <a:pPr algn="l" rtl="0">
            <a:defRPr sz="1000"/>
          </a:pPr>
          <a:r>
            <a:rPr lang="de-CH" sz="3600" b="1" i="0" u="none" strike="noStrike" baseline="0">
              <a:solidFill>
                <a:srgbClr val="80B613"/>
              </a:solidFill>
              <a:latin typeface="Arial"/>
              <a:cs typeface="Arial"/>
            </a:rPr>
            <a:t>B</a:t>
          </a:r>
          <a:endParaRPr lang="de-CH">
            <a:solidFill>
              <a:srgbClr val="80B613"/>
            </a:solidFill>
          </a:endParaRPr>
        </a:p>
      </xdr:txBody>
    </xdr:sp>
    <xdr:clientData/>
  </xdr:oneCellAnchor>
  <xdr:oneCellAnchor>
    <xdr:from>
      <xdr:col>1</xdr:col>
      <xdr:colOff>161925</xdr:colOff>
      <xdr:row>37</xdr:row>
      <xdr:rowOff>0</xdr:rowOff>
    </xdr:from>
    <xdr:ext cx="388824" cy="581698"/>
    <xdr:sp macro="" textlink="">
      <xdr:nvSpPr>
        <xdr:cNvPr id="2074" name="Text Box 26"/>
        <xdr:cNvSpPr txBox="1">
          <a:spLocks noChangeArrowheads="1"/>
        </xdr:cNvSpPr>
      </xdr:nvSpPr>
      <xdr:spPr bwMode="auto">
        <a:xfrm>
          <a:off x="332014" y="8787946"/>
          <a:ext cx="388824" cy="58169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54864" tIns="50292" rIns="0" bIns="0" anchor="t" upright="1">
          <a:spAutoFit/>
        </a:bodyPr>
        <a:lstStyle/>
        <a:p>
          <a:pPr algn="l" rtl="0">
            <a:defRPr sz="1000"/>
          </a:pPr>
          <a:r>
            <a:rPr lang="de-CH" sz="3600" b="1" i="0" u="none" strike="noStrike" baseline="0">
              <a:solidFill>
                <a:srgbClr val="B3DC59"/>
              </a:solidFill>
              <a:latin typeface="Arial"/>
              <a:cs typeface="Arial"/>
            </a:rPr>
            <a:t>C</a:t>
          </a: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0</xdr:col>
      <xdr:colOff>142875</xdr:colOff>
      <xdr:row>2</xdr:row>
      <xdr:rowOff>19050</xdr:rowOff>
    </xdr:from>
    <xdr:to>
      <xdr:col>1</xdr:col>
      <xdr:colOff>200025</xdr:colOff>
      <xdr:row>4</xdr:row>
      <xdr:rowOff>9525</xdr:rowOff>
    </xdr:to>
    <xdr:grpSp>
      <xdr:nvGrpSpPr>
        <xdr:cNvPr id="6439" name="Group 107"/>
        <xdr:cNvGrpSpPr>
          <a:grpSpLocks/>
        </xdr:cNvGrpSpPr>
      </xdr:nvGrpSpPr>
      <xdr:grpSpPr bwMode="auto">
        <a:xfrm>
          <a:off x="142875" y="209550"/>
          <a:ext cx="1047750" cy="523875"/>
          <a:chOff x="15" y="21"/>
          <a:chExt cx="110" cy="60"/>
        </a:xfrm>
      </xdr:grpSpPr>
      <xdr:pic>
        <xdr:nvPicPr>
          <xdr:cNvPr id="6454" name="Picture 108" descr="U:\Meine Bilder\kmu_check_up.gif">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r="20300" b="8000"/>
          <a:stretch>
            <a:fillRect/>
          </a:stretch>
        </xdr:blipFill>
        <xdr:spPr bwMode="auto">
          <a:xfrm>
            <a:off x="15" y="21"/>
            <a:ext cx="110" cy="6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8"/>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Lst>
        </xdr:spPr>
      </xdr:pic>
      <xdr:sp macro="" textlink="">
        <xdr:nvSpPr>
          <xdr:cNvPr id="6253" name="Text Box 109"/>
          <xdr:cNvSpPr txBox="1">
            <a:spLocks noChangeArrowheads="1"/>
          </xdr:cNvSpPr>
        </xdr:nvSpPr>
        <xdr:spPr bwMode="auto">
          <a:xfrm>
            <a:off x="15" y="25"/>
            <a:ext cx="48" cy="2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0" anchor="t" upright="1"/>
          <a:lstStyle/>
          <a:p>
            <a:pPr algn="l" rtl="0">
              <a:defRPr sz="1000"/>
            </a:pPr>
            <a:r>
              <a:rPr lang="de-CH" sz="1000" b="1" i="0" u="none" strike="noStrike" baseline="0">
                <a:solidFill>
                  <a:srgbClr val="000000"/>
                </a:solidFill>
                <a:latin typeface="Arial"/>
                <a:cs typeface="Arial"/>
              </a:rPr>
              <a:t>Home</a:t>
            </a:r>
          </a:p>
        </xdr:txBody>
      </xdr:sp>
    </xdr:grpSp>
    <xdr:clientData/>
  </xdr:twoCellAnchor>
  <xdr:twoCellAnchor>
    <xdr:from>
      <xdr:col>0</xdr:col>
      <xdr:colOff>142875</xdr:colOff>
      <xdr:row>32</xdr:row>
      <xdr:rowOff>19050</xdr:rowOff>
    </xdr:from>
    <xdr:to>
      <xdr:col>1</xdr:col>
      <xdr:colOff>200025</xdr:colOff>
      <xdr:row>34</xdr:row>
      <xdr:rowOff>57150</xdr:rowOff>
    </xdr:to>
    <xdr:sp macro="" textlink="">
      <xdr:nvSpPr>
        <xdr:cNvPr id="6254" name="Text Box 110" descr="50%">
          <a:hlinkClick xmlns:r="http://schemas.openxmlformats.org/officeDocument/2006/relationships" r:id="rId3"/>
        </xdr:cNvPr>
        <xdr:cNvSpPr txBox="1">
          <a:spLocks noChangeArrowheads="1"/>
        </xdr:cNvSpPr>
      </xdr:nvSpPr>
      <xdr:spPr bwMode="auto">
        <a:xfrm>
          <a:off x="142875" y="5334000"/>
          <a:ext cx="1047750" cy="361950"/>
        </a:xfrm>
        <a:prstGeom prst="rect">
          <a:avLst/>
        </a:prstGeom>
        <a:solidFill>
          <a:srgbClr val="B3DC59"/>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1</a:t>
          </a:r>
        </a:p>
      </xdr:txBody>
    </xdr:sp>
    <xdr:clientData/>
  </xdr:twoCellAnchor>
  <xdr:twoCellAnchor>
    <xdr:from>
      <xdr:col>0</xdr:col>
      <xdr:colOff>142875</xdr:colOff>
      <xdr:row>34</xdr:row>
      <xdr:rowOff>95250</xdr:rowOff>
    </xdr:from>
    <xdr:to>
      <xdr:col>1</xdr:col>
      <xdr:colOff>200025</xdr:colOff>
      <xdr:row>36</xdr:row>
      <xdr:rowOff>133350</xdr:rowOff>
    </xdr:to>
    <xdr:sp macro="" textlink="">
      <xdr:nvSpPr>
        <xdr:cNvPr id="6255" name="Text Box 111">
          <a:hlinkClick xmlns:r="http://schemas.openxmlformats.org/officeDocument/2006/relationships" r:id="rId4"/>
        </xdr:cNvPr>
        <xdr:cNvSpPr txBox="1">
          <a:spLocks noChangeArrowheads="1"/>
        </xdr:cNvSpPr>
      </xdr:nvSpPr>
      <xdr:spPr bwMode="auto">
        <a:xfrm>
          <a:off x="142875" y="5734050"/>
          <a:ext cx="1047750" cy="361950"/>
        </a:xfrm>
        <a:prstGeom prst="rect">
          <a:avLst/>
        </a:prstGeom>
        <a:pattFill prst="pct50">
          <a:fgClr>
            <a:srgbClr val="B3DC59"/>
          </a:fgClr>
          <a:bgClr>
            <a:schemeClr val="bg1"/>
          </a:bgClr>
        </a:patt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0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2</a:t>
          </a:r>
        </a:p>
      </xdr:txBody>
    </xdr:sp>
    <xdr:clientData/>
  </xdr:twoCellAnchor>
  <xdr:twoCellAnchor>
    <xdr:from>
      <xdr:col>0</xdr:col>
      <xdr:colOff>142875</xdr:colOff>
      <xdr:row>37</xdr:row>
      <xdr:rowOff>0</xdr:rowOff>
    </xdr:from>
    <xdr:to>
      <xdr:col>1</xdr:col>
      <xdr:colOff>200025</xdr:colOff>
      <xdr:row>39</xdr:row>
      <xdr:rowOff>9525</xdr:rowOff>
    </xdr:to>
    <xdr:sp macro="" textlink="">
      <xdr:nvSpPr>
        <xdr:cNvPr id="6256" name="Text Box 112">
          <a:hlinkClick xmlns:r="http://schemas.openxmlformats.org/officeDocument/2006/relationships" r:id="rId5"/>
        </xdr:cNvPr>
        <xdr:cNvSpPr txBox="1">
          <a:spLocks noChangeArrowheads="1"/>
        </xdr:cNvSpPr>
      </xdr:nvSpPr>
      <xdr:spPr bwMode="auto">
        <a:xfrm>
          <a:off x="142875" y="6134100"/>
          <a:ext cx="1047750" cy="361950"/>
        </a:xfrm>
        <a:prstGeom prst="rect">
          <a:avLst/>
        </a:prstGeom>
        <a:solidFill>
          <a:srgbClr val="B3DC59"/>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3</a:t>
          </a:r>
        </a:p>
      </xdr:txBody>
    </xdr:sp>
    <xdr:clientData/>
  </xdr:twoCellAnchor>
  <xdr:twoCellAnchor>
    <xdr:from>
      <xdr:col>0</xdr:col>
      <xdr:colOff>142875</xdr:colOff>
      <xdr:row>39</xdr:row>
      <xdr:rowOff>47625</xdr:rowOff>
    </xdr:from>
    <xdr:to>
      <xdr:col>1</xdr:col>
      <xdr:colOff>200025</xdr:colOff>
      <xdr:row>41</xdr:row>
      <xdr:rowOff>85725</xdr:rowOff>
    </xdr:to>
    <xdr:sp macro="" textlink="">
      <xdr:nvSpPr>
        <xdr:cNvPr id="6257" name="Text Box 113">
          <a:hlinkClick xmlns:r="http://schemas.openxmlformats.org/officeDocument/2006/relationships" r:id="rId6"/>
        </xdr:cNvPr>
        <xdr:cNvSpPr txBox="1">
          <a:spLocks noChangeArrowheads="1"/>
        </xdr:cNvSpPr>
      </xdr:nvSpPr>
      <xdr:spPr bwMode="auto">
        <a:xfrm>
          <a:off x="142875" y="6534150"/>
          <a:ext cx="1047750" cy="361950"/>
        </a:xfrm>
        <a:prstGeom prst="rect">
          <a:avLst/>
        </a:prstGeom>
        <a:solidFill>
          <a:srgbClr val="B3DC59"/>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0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4</a:t>
          </a:r>
        </a:p>
      </xdr:txBody>
    </xdr:sp>
    <xdr:clientData/>
  </xdr:twoCellAnchor>
  <xdr:twoCellAnchor>
    <xdr:from>
      <xdr:col>0</xdr:col>
      <xdr:colOff>142875</xdr:colOff>
      <xdr:row>41</xdr:row>
      <xdr:rowOff>123825</xdr:rowOff>
    </xdr:from>
    <xdr:to>
      <xdr:col>1</xdr:col>
      <xdr:colOff>200025</xdr:colOff>
      <xdr:row>44</xdr:row>
      <xdr:rowOff>0</xdr:rowOff>
    </xdr:to>
    <xdr:sp macro="" textlink="">
      <xdr:nvSpPr>
        <xdr:cNvPr id="6258" name="Text Box 114">
          <a:hlinkClick xmlns:r="http://schemas.openxmlformats.org/officeDocument/2006/relationships" r:id="rId7"/>
        </xdr:cNvPr>
        <xdr:cNvSpPr txBox="1">
          <a:spLocks noChangeArrowheads="1"/>
        </xdr:cNvSpPr>
      </xdr:nvSpPr>
      <xdr:spPr bwMode="auto">
        <a:xfrm>
          <a:off x="142875" y="6934200"/>
          <a:ext cx="1047750" cy="361950"/>
        </a:xfrm>
        <a:prstGeom prst="rect">
          <a:avLst/>
        </a:prstGeom>
        <a:solidFill>
          <a:srgbClr val="B3DC59"/>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5</a:t>
          </a:r>
        </a:p>
      </xdr:txBody>
    </xdr:sp>
    <xdr:clientData/>
  </xdr:twoCellAnchor>
  <xdr:twoCellAnchor>
    <xdr:from>
      <xdr:col>0</xdr:col>
      <xdr:colOff>142875</xdr:colOff>
      <xdr:row>21</xdr:row>
      <xdr:rowOff>114300</xdr:rowOff>
    </xdr:from>
    <xdr:to>
      <xdr:col>1</xdr:col>
      <xdr:colOff>200025</xdr:colOff>
      <xdr:row>23</xdr:row>
      <xdr:rowOff>152400</xdr:rowOff>
    </xdr:to>
    <xdr:sp macro="" textlink="">
      <xdr:nvSpPr>
        <xdr:cNvPr id="6259" name="Text Box 115">
          <a:hlinkClick xmlns:r="http://schemas.openxmlformats.org/officeDocument/2006/relationships" r:id="rId8"/>
        </xdr:cNvPr>
        <xdr:cNvSpPr txBox="1">
          <a:spLocks noChangeArrowheads="1"/>
        </xdr:cNvSpPr>
      </xdr:nvSpPr>
      <xdr:spPr bwMode="auto">
        <a:xfrm>
          <a:off x="142875" y="3648075"/>
          <a:ext cx="1047750" cy="361950"/>
        </a:xfrm>
        <a:prstGeom prst="rect">
          <a:avLst/>
        </a:prstGeom>
        <a:solidFill>
          <a:srgbClr val="80B613"/>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ysClr val="windowText" lastClr="000000"/>
              </a:solidFill>
              <a:latin typeface="Arial"/>
              <a:cs typeface="Arial"/>
            </a:rPr>
            <a:t>Planbilanz</a:t>
          </a:r>
        </a:p>
      </xdr:txBody>
    </xdr:sp>
    <xdr:clientData/>
  </xdr:twoCellAnchor>
  <xdr:twoCellAnchor>
    <xdr:from>
      <xdr:col>0</xdr:col>
      <xdr:colOff>142875</xdr:colOff>
      <xdr:row>24</xdr:row>
      <xdr:rowOff>28575</xdr:rowOff>
    </xdr:from>
    <xdr:to>
      <xdr:col>1</xdr:col>
      <xdr:colOff>200025</xdr:colOff>
      <xdr:row>26</xdr:row>
      <xdr:rowOff>66675</xdr:rowOff>
    </xdr:to>
    <xdr:sp macro="" textlink="">
      <xdr:nvSpPr>
        <xdr:cNvPr id="6260" name="Text Box 116">
          <a:hlinkClick xmlns:r="http://schemas.openxmlformats.org/officeDocument/2006/relationships" r:id="rId9"/>
        </xdr:cNvPr>
        <xdr:cNvSpPr txBox="1">
          <a:spLocks noChangeArrowheads="1"/>
        </xdr:cNvSpPr>
      </xdr:nvSpPr>
      <xdr:spPr bwMode="auto">
        <a:xfrm>
          <a:off x="142875" y="4048125"/>
          <a:ext cx="1047750" cy="361950"/>
        </a:xfrm>
        <a:prstGeom prst="rect">
          <a:avLst/>
        </a:prstGeom>
        <a:solidFill>
          <a:srgbClr val="80B613"/>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ysClr val="windowText" lastClr="000000"/>
              </a:solidFill>
              <a:latin typeface="Arial"/>
              <a:cs typeface="Arial"/>
            </a:rPr>
            <a:t>Plan-ER</a:t>
          </a:r>
        </a:p>
      </xdr:txBody>
    </xdr:sp>
    <xdr:clientData/>
  </xdr:twoCellAnchor>
  <xdr:twoCellAnchor>
    <xdr:from>
      <xdr:col>0</xdr:col>
      <xdr:colOff>142875</xdr:colOff>
      <xdr:row>26</xdr:row>
      <xdr:rowOff>104775</xdr:rowOff>
    </xdr:from>
    <xdr:to>
      <xdr:col>1</xdr:col>
      <xdr:colOff>200025</xdr:colOff>
      <xdr:row>28</xdr:row>
      <xdr:rowOff>142875</xdr:rowOff>
    </xdr:to>
    <xdr:sp macro="" textlink="">
      <xdr:nvSpPr>
        <xdr:cNvPr id="6261" name="Text Box 117">
          <a:hlinkClick xmlns:r="http://schemas.openxmlformats.org/officeDocument/2006/relationships" r:id="rId10"/>
        </xdr:cNvPr>
        <xdr:cNvSpPr txBox="1">
          <a:spLocks noChangeArrowheads="1"/>
        </xdr:cNvSpPr>
      </xdr:nvSpPr>
      <xdr:spPr bwMode="auto">
        <a:xfrm>
          <a:off x="142875" y="4448175"/>
          <a:ext cx="1047750" cy="361950"/>
        </a:xfrm>
        <a:prstGeom prst="rect">
          <a:avLst/>
        </a:prstGeom>
        <a:solidFill>
          <a:srgbClr val="80B613"/>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ysClr val="windowText" lastClr="000000"/>
              </a:solidFill>
              <a:latin typeface="Arial"/>
              <a:cs typeface="Arial"/>
            </a:rPr>
            <a:t>Plan-MFR</a:t>
          </a:r>
        </a:p>
      </xdr:txBody>
    </xdr:sp>
    <xdr:clientData/>
  </xdr:twoCellAnchor>
  <xdr:twoCellAnchor>
    <xdr:from>
      <xdr:col>0</xdr:col>
      <xdr:colOff>142875</xdr:colOff>
      <xdr:row>29</xdr:row>
      <xdr:rowOff>19050</xdr:rowOff>
    </xdr:from>
    <xdr:to>
      <xdr:col>1</xdr:col>
      <xdr:colOff>200025</xdr:colOff>
      <xdr:row>31</xdr:row>
      <xdr:rowOff>57150</xdr:rowOff>
    </xdr:to>
    <xdr:sp macro="" textlink="">
      <xdr:nvSpPr>
        <xdr:cNvPr id="6262" name="Text Box 118">
          <a:hlinkClick xmlns:r="http://schemas.openxmlformats.org/officeDocument/2006/relationships" r:id="rId11"/>
        </xdr:cNvPr>
        <xdr:cNvSpPr txBox="1">
          <a:spLocks noChangeArrowheads="1"/>
        </xdr:cNvSpPr>
      </xdr:nvSpPr>
      <xdr:spPr bwMode="auto">
        <a:xfrm>
          <a:off x="142875" y="4848225"/>
          <a:ext cx="1047750" cy="361950"/>
        </a:xfrm>
        <a:prstGeom prst="rect">
          <a:avLst/>
        </a:prstGeom>
        <a:solidFill>
          <a:srgbClr val="80B613"/>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ysClr val="windowText" lastClr="000000"/>
              </a:solidFill>
              <a:latin typeface="Arial"/>
              <a:cs typeface="Arial"/>
            </a:rPr>
            <a:t>Kennzahlen</a:t>
          </a:r>
        </a:p>
      </xdr:txBody>
    </xdr:sp>
    <xdr:clientData/>
  </xdr:twoCellAnchor>
  <xdr:twoCellAnchor>
    <xdr:from>
      <xdr:col>0</xdr:col>
      <xdr:colOff>142875</xdr:colOff>
      <xdr:row>4</xdr:row>
      <xdr:rowOff>76200</xdr:rowOff>
    </xdr:from>
    <xdr:to>
      <xdr:col>1</xdr:col>
      <xdr:colOff>200025</xdr:colOff>
      <xdr:row>9</xdr:row>
      <xdr:rowOff>38100</xdr:rowOff>
    </xdr:to>
    <xdr:sp macro="" textlink="">
      <xdr:nvSpPr>
        <xdr:cNvPr id="6264" name="Text Box 120">
          <a:hlinkClick xmlns:r="http://schemas.openxmlformats.org/officeDocument/2006/relationships" r:id="rId12"/>
        </xdr:cNvPr>
        <xdr:cNvSpPr txBox="1">
          <a:spLocks noChangeArrowheads="1"/>
        </xdr:cNvSpPr>
      </xdr:nvSpPr>
      <xdr:spPr bwMode="auto">
        <a:xfrm>
          <a:off x="142875" y="800100"/>
          <a:ext cx="1047750" cy="828675"/>
        </a:xfrm>
        <a:prstGeom prst="rect">
          <a:avLst/>
        </a:prstGeom>
        <a:solidFill>
          <a:srgbClr val="006D41"/>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Eröffnungs-</a:t>
          </a:r>
        </a:p>
        <a:p>
          <a:pPr algn="l" rtl="0">
            <a:defRPr sz="1000"/>
          </a:pPr>
          <a:r>
            <a:rPr lang="de-CH" sz="1000" b="0" i="0" u="none" strike="noStrike" baseline="0">
              <a:solidFill>
                <a:srgbClr val="FFFFFF"/>
              </a:solidFill>
              <a:latin typeface="Arial"/>
              <a:cs typeface="Arial"/>
            </a:rPr>
            <a:t>bilanz &amp;</a:t>
          </a:r>
        </a:p>
        <a:p>
          <a:pPr algn="l" rtl="0">
            <a:defRPr sz="1000"/>
          </a:pPr>
          <a:r>
            <a:rPr lang="de-CH" sz="1000" b="0" i="0" u="none" strike="noStrike" baseline="0">
              <a:solidFill>
                <a:srgbClr val="FFFFFF"/>
              </a:solidFill>
              <a:latin typeface="Arial"/>
              <a:cs typeface="Arial"/>
            </a:rPr>
            <a:t>Bilanz-</a:t>
          </a:r>
        </a:p>
        <a:p>
          <a:pPr algn="l" rtl="0">
            <a:defRPr sz="1000"/>
          </a:pPr>
          <a:r>
            <a:rPr lang="de-CH" sz="1000" b="0" i="0" u="none" strike="noStrike" baseline="0">
              <a:solidFill>
                <a:srgbClr val="FFFFFF"/>
              </a:solidFill>
              <a:latin typeface="Arial"/>
              <a:cs typeface="Arial"/>
            </a:rPr>
            <a:t>parameter</a:t>
          </a:r>
        </a:p>
      </xdr:txBody>
    </xdr:sp>
    <xdr:clientData/>
  </xdr:twoCellAnchor>
  <xdr:twoCellAnchor>
    <xdr:from>
      <xdr:col>0</xdr:col>
      <xdr:colOff>142875</xdr:colOff>
      <xdr:row>10</xdr:row>
      <xdr:rowOff>104775</xdr:rowOff>
    </xdr:from>
    <xdr:to>
      <xdr:col>1</xdr:col>
      <xdr:colOff>200025</xdr:colOff>
      <xdr:row>15</xdr:row>
      <xdr:rowOff>19050</xdr:rowOff>
    </xdr:to>
    <xdr:sp macro="" textlink="">
      <xdr:nvSpPr>
        <xdr:cNvPr id="6265" name="Text Box 121">
          <a:hlinkClick xmlns:r="http://schemas.openxmlformats.org/officeDocument/2006/relationships" r:id="rId13"/>
        </xdr:cNvPr>
        <xdr:cNvSpPr txBox="1">
          <a:spLocks noChangeArrowheads="1"/>
        </xdr:cNvSpPr>
      </xdr:nvSpPr>
      <xdr:spPr bwMode="auto">
        <a:xfrm>
          <a:off x="142875" y="1857375"/>
          <a:ext cx="1047750" cy="723900"/>
        </a:xfrm>
        <a:prstGeom prst="rect">
          <a:avLst/>
        </a:prstGeom>
        <a:solidFill>
          <a:srgbClr val="006D41"/>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Geschäfts-</a:t>
          </a:r>
        </a:p>
        <a:p>
          <a:pPr algn="l" rtl="0">
            <a:defRPr sz="1000"/>
          </a:pPr>
          <a:r>
            <a:rPr lang="de-CH" sz="1000" b="0" i="0" u="none" strike="noStrike" baseline="0">
              <a:solidFill>
                <a:srgbClr val="FFFFFF"/>
              </a:solidFill>
              <a:latin typeface="Arial"/>
              <a:cs typeface="Arial"/>
            </a:rPr>
            <a:t>entwicklung &amp;</a:t>
          </a:r>
        </a:p>
        <a:p>
          <a:pPr algn="l" rtl="0">
            <a:defRPr sz="1000"/>
          </a:pPr>
          <a:r>
            <a:rPr lang="de-CH" sz="1000" b="0" i="0" u="none" strike="noStrike" baseline="0">
              <a:solidFill>
                <a:srgbClr val="FFFFFF"/>
              </a:solidFill>
              <a:latin typeface="Arial"/>
              <a:cs typeface="Arial"/>
            </a:rPr>
            <a:t>Investitions-</a:t>
          </a:r>
        </a:p>
        <a:p>
          <a:pPr algn="l" rtl="0">
            <a:defRPr sz="1000"/>
          </a:pPr>
          <a:r>
            <a:rPr lang="de-CH" sz="1000" b="0" i="0" u="none" strike="noStrike" baseline="0">
              <a:solidFill>
                <a:srgbClr val="FFFFFF"/>
              </a:solidFill>
              <a:latin typeface="Arial"/>
              <a:cs typeface="Arial"/>
            </a:rPr>
            <a:t>planung</a:t>
          </a:r>
        </a:p>
      </xdr:txBody>
    </xdr:sp>
    <xdr:clientData/>
  </xdr:twoCellAnchor>
  <xdr:twoCellAnchor>
    <xdr:from>
      <xdr:col>0</xdr:col>
      <xdr:colOff>142875</xdr:colOff>
      <xdr:row>16</xdr:row>
      <xdr:rowOff>85725</xdr:rowOff>
    </xdr:from>
    <xdr:to>
      <xdr:col>1</xdr:col>
      <xdr:colOff>200025</xdr:colOff>
      <xdr:row>20</xdr:row>
      <xdr:rowOff>152400</xdr:rowOff>
    </xdr:to>
    <xdr:sp macro="" textlink="">
      <xdr:nvSpPr>
        <xdr:cNvPr id="6266" name="Text Box 122">
          <a:hlinkClick xmlns:r="http://schemas.openxmlformats.org/officeDocument/2006/relationships" r:id="rId14"/>
        </xdr:cNvPr>
        <xdr:cNvSpPr txBox="1">
          <a:spLocks noChangeArrowheads="1"/>
        </xdr:cNvSpPr>
      </xdr:nvSpPr>
      <xdr:spPr bwMode="auto">
        <a:xfrm>
          <a:off x="142875" y="2809875"/>
          <a:ext cx="1047750" cy="714375"/>
        </a:xfrm>
        <a:prstGeom prst="rect">
          <a:avLst/>
        </a:prstGeom>
        <a:solidFill>
          <a:srgbClr val="006D41"/>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FFFFFF"/>
              </a:solidFill>
              <a:latin typeface="Arial"/>
              <a:cs typeface="Arial"/>
            </a:rPr>
            <a:t>Finanzierungs-</a:t>
          </a:r>
        </a:p>
        <a:p>
          <a:pPr algn="l" rtl="0">
            <a:lnSpc>
              <a:spcPts val="1000"/>
            </a:lnSpc>
            <a:defRPr sz="1000"/>
          </a:pPr>
          <a:r>
            <a:rPr lang="de-CH" sz="1000" b="0" i="0" u="none" strike="noStrike" baseline="0">
              <a:solidFill>
                <a:srgbClr val="FFFFFF"/>
              </a:solidFill>
              <a:latin typeface="Arial"/>
              <a:cs typeface="Arial"/>
            </a:rPr>
            <a:t>planung</a:t>
          </a:r>
        </a:p>
      </xdr:txBody>
    </xdr:sp>
    <xdr:clientData/>
  </xdr:twoCellAnchor>
  <xdr:twoCellAnchor>
    <xdr:from>
      <xdr:col>0</xdr:col>
      <xdr:colOff>361950</xdr:colOff>
      <xdr:row>9</xdr:row>
      <xdr:rowOff>38100</xdr:rowOff>
    </xdr:from>
    <xdr:to>
      <xdr:col>1</xdr:col>
      <xdr:colOff>28575</xdr:colOff>
      <xdr:row>10</xdr:row>
      <xdr:rowOff>104775</xdr:rowOff>
    </xdr:to>
    <xdr:sp macro="" textlink="">
      <xdr:nvSpPr>
        <xdr:cNvPr id="6452" name="AutoShape 123"/>
        <xdr:cNvSpPr>
          <a:spLocks noChangeArrowheads="1"/>
        </xdr:cNvSpPr>
      </xdr:nvSpPr>
      <xdr:spPr bwMode="auto">
        <a:xfrm>
          <a:off x="361950" y="1628775"/>
          <a:ext cx="657225" cy="228600"/>
        </a:xfrm>
        <a:prstGeom prst="downArrow">
          <a:avLst>
            <a:gd name="adj1" fmla="val 51722"/>
            <a:gd name="adj2" fmla="val 72727"/>
          </a:avLst>
        </a:prstGeom>
        <a:solidFill>
          <a:srgbClr val="006D41"/>
        </a:solidFill>
        <a:ln>
          <a:noFill/>
        </a:ln>
        <a:effectLst/>
        <a:extLst/>
      </xdr:spPr>
    </xdr:sp>
    <xdr:clientData/>
  </xdr:twoCellAnchor>
  <xdr:twoCellAnchor>
    <xdr:from>
      <xdr:col>0</xdr:col>
      <xdr:colOff>361950</xdr:colOff>
      <xdr:row>15</xdr:row>
      <xdr:rowOff>19050</xdr:rowOff>
    </xdr:from>
    <xdr:to>
      <xdr:col>1</xdr:col>
      <xdr:colOff>28575</xdr:colOff>
      <xdr:row>16</xdr:row>
      <xdr:rowOff>85725</xdr:rowOff>
    </xdr:to>
    <xdr:sp macro="" textlink="">
      <xdr:nvSpPr>
        <xdr:cNvPr id="6453" name="AutoShape 124"/>
        <xdr:cNvSpPr>
          <a:spLocks noChangeArrowheads="1"/>
        </xdr:cNvSpPr>
      </xdr:nvSpPr>
      <xdr:spPr bwMode="auto">
        <a:xfrm>
          <a:off x="361950" y="2581275"/>
          <a:ext cx="657225" cy="228600"/>
        </a:xfrm>
        <a:prstGeom prst="downArrow">
          <a:avLst>
            <a:gd name="adj1" fmla="val 51722"/>
            <a:gd name="adj2" fmla="val 72727"/>
          </a:avLst>
        </a:prstGeom>
        <a:solidFill>
          <a:srgbClr val="006D41"/>
        </a:solidFill>
        <a:ln>
          <a:noFill/>
        </a:ln>
        <a:effectLs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142875</xdr:colOff>
      <xdr:row>2</xdr:row>
      <xdr:rowOff>19050</xdr:rowOff>
    </xdr:from>
    <xdr:to>
      <xdr:col>1</xdr:col>
      <xdr:colOff>200025</xdr:colOff>
      <xdr:row>4</xdr:row>
      <xdr:rowOff>9525</xdr:rowOff>
    </xdr:to>
    <xdr:grpSp>
      <xdr:nvGrpSpPr>
        <xdr:cNvPr id="2" name="Group 107"/>
        <xdr:cNvGrpSpPr>
          <a:grpSpLocks/>
        </xdr:cNvGrpSpPr>
      </xdr:nvGrpSpPr>
      <xdr:grpSpPr bwMode="auto">
        <a:xfrm>
          <a:off x="142875" y="209550"/>
          <a:ext cx="1047750" cy="523875"/>
          <a:chOff x="15" y="21"/>
          <a:chExt cx="110" cy="60"/>
        </a:xfrm>
      </xdr:grpSpPr>
      <xdr:pic>
        <xdr:nvPicPr>
          <xdr:cNvPr id="3" name="Picture 108" descr="U:\Meine Bilder\kmu_check_up.gif">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r="20300" b="8000"/>
          <a:stretch>
            <a:fillRect/>
          </a:stretch>
        </xdr:blipFill>
        <xdr:spPr bwMode="auto">
          <a:xfrm>
            <a:off x="15" y="21"/>
            <a:ext cx="110" cy="6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8"/>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Lst>
        </xdr:spPr>
      </xdr:pic>
      <xdr:sp macro="" textlink="">
        <xdr:nvSpPr>
          <xdr:cNvPr id="4" name="Text Box 109"/>
          <xdr:cNvSpPr txBox="1">
            <a:spLocks noChangeArrowheads="1"/>
          </xdr:cNvSpPr>
        </xdr:nvSpPr>
        <xdr:spPr bwMode="auto">
          <a:xfrm>
            <a:off x="15" y="25"/>
            <a:ext cx="48" cy="2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0" anchor="t" upright="1"/>
          <a:lstStyle/>
          <a:p>
            <a:pPr algn="l" rtl="0">
              <a:defRPr sz="1000"/>
            </a:pPr>
            <a:r>
              <a:rPr lang="de-CH" sz="1000" b="1" i="0" u="none" strike="noStrike" baseline="0">
                <a:solidFill>
                  <a:srgbClr val="000000"/>
                </a:solidFill>
                <a:latin typeface="Arial"/>
                <a:cs typeface="Arial"/>
              </a:rPr>
              <a:t>Home</a:t>
            </a:r>
          </a:p>
        </xdr:txBody>
      </xdr:sp>
    </xdr:grpSp>
    <xdr:clientData/>
  </xdr:twoCellAnchor>
  <xdr:twoCellAnchor>
    <xdr:from>
      <xdr:col>0</xdr:col>
      <xdr:colOff>142875</xdr:colOff>
      <xdr:row>32</xdr:row>
      <xdr:rowOff>19050</xdr:rowOff>
    </xdr:from>
    <xdr:to>
      <xdr:col>1</xdr:col>
      <xdr:colOff>200025</xdr:colOff>
      <xdr:row>34</xdr:row>
      <xdr:rowOff>57150</xdr:rowOff>
    </xdr:to>
    <xdr:sp macro="" textlink="">
      <xdr:nvSpPr>
        <xdr:cNvPr id="5" name="Text Box 110" descr="50%">
          <a:hlinkClick xmlns:r="http://schemas.openxmlformats.org/officeDocument/2006/relationships" r:id="rId3"/>
        </xdr:cNvPr>
        <xdr:cNvSpPr txBox="1">
          <a:spLocks noChangeArrowheads="1"/>
        </xdr:cNvSpPr>
      </xdr:nvSpPr>
      <xdr:spPr bwMode="auto">
        <a:xfrm>
          <a:off x="142875" y="5334000"/>
          <a:ext cx="1047750" cy="361950"/>
        </a:xfrm>
        <a:prstGeom prst="rect">
          <a:avLst/>
        </a:prstGeom>
        <a:solidFill>
          <a:srgbClr val="B3DC59"/>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1</a:t>
          </a:r>
        </a:p>
      </xdr:txBody>
    </xdr:sp>
    <xdr:clientData/>
  </xdr:twoCellAnchor>
  <xdr:twoCellAnchor>
    <xdr:from>
      <xdr:col>0</xdr:col>
      <xdr:colOff>142875</xdr:colOff>
      <xdr:row>34</xdr:row>
      <xdr:rowOff>95250</xdr:rowOff>
    </xdr:from>
    <xdr:to>
      <xdr:col>1</xdr:col>
      <xdr:colOff>200025</xdr:colOff>
      <xdr:row>36</xdr:row>
      <xdr:rowOff>133350</xdr:rowOff>
    </xdr:to>
    <xdr:sp macro="" textlink="">
      <xdr:nvSpPr>
        <xdr:cNvPr id="6" name="Text Box 111">
          <a:hlinkClick xmlns:r="http://schemas.openxmlformats.org/officeDocument/2006/relationships" r:id="rId4"/>
        </xdr:cNvPr>
        <xdr:cNvSpPr txBox="1">
          <a:spLocks noChangeArrowheads="1"/>
        </xdr:cNvSpPr>
      </xdr:nvSpPr>
      <xdr:spPr bwMode="auto">
        <a:xfrm>
          <a:off x="142875" y="5734050"/>
          <a:ext cx="1047750" cy="361950"/>
        </a:xfrm>
        <a:prstGeom prst="rect">
          <a:avLst/>
        </a:prstGeom>
        <a:solidFill>
          <a:srgbClr val="B3DC59"/>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0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2</a:t>
          </a:r>
        </a:p>
      </xdr:txBody>
    </xdr:sp>
    <xdr:clientData/>
  </xdr:twoCellAnchor>
  <xdr:twoCellAnchor>
    <xdr:from>
      <xdr:col>0</xdr:col>
      <xdr:colOff>142875</xdr:colOff>
      <xdr:row>37</xdr:row>
      <xdr:rowOff>0</xdr:rowOff>
    </xdr:from>
    <xdr:to>
      <xdr:col>1</xdr:col>
      <xdr:colOff>200025</xdr:colOff>
      <xdr:row>39</xdr:row>
      <xdr:rowOff>9525</xdr:rowOff>
    </xdr:to>
    <xdr:sp macro="" textlink="">
      <xdr:nvSpPr>
        <xdr:cNvPr id="7" name="Text Box 112">
          <a:hlinkClick xmlns:r="http://schemas.openxmlformats.org/officeDocument/2006/relationships" r:id="rId5"/>
        </xdr:cNvPr>
        <xdr:cNvSpPr txBox="1">
          <a:spLocks noChangeArrowheads="1"/>
        </xdr:cNvSpPr>
      </xdr:nvSpPr>
      <xdr:spPr bwMode="auto">
        <a:xfrm>
          <a:off x="142875" y="6134100"/>
          <a:ext cx="1047750" cy="361950"/>
        </a:xfrm>
        <a:prstGeom prst="rect">
          <a:avLst/>
        </a:prstGeom>
        <a:pattFill prst="pct50">
          <a:fgClr>
            <a:srgbClr val="B3DC59"/>
          </a:fgClr>
          <a:bgClr>
            <a:schemeClr val="bg1"/>
          </a:bgClr>
        </a:patt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3</a:t>
          </a:r>
        </a:p>
      </xdr:txBody>
    </xdr:sp>
    <xdr:clientData/>
  </xdr:twoCellAnchor>
  <xdr:twoCellAnchor>
    <xdr:from>
      <xdr:col>0</xdr:col>
      <xdr:colOff>142875</xdr:colOff>
      <xdr:row>39</xdr:row>
      <xdr:rowOff>47625</xdr:rowOff>
    </xdr:from>
    <xdr:to>
      <xdr:col>1</xdr:col>
      <xdr:colOff>200025</xdr:colOff>
      <xdr:row>41</xdr:row>
      <xdr:rowOff>85725</xdr:rowOff>
    </xdr:to>
    <xdr:sp macro="" textlink="">
      <xdr:nvSpPr>
        <xdr:cNvPr id="8" name="Text Box 113">
          <a:hlinkClick xmlns:r="http://schemas.openxmlformats.org/officeDocument/2006/relationships" r:id="rId6"/>
        </xdr:cNvPr>
        <xdr:cNvSpPr txBox="1">
          <a:spLocks noChangeArrowheads="1"/>
        </xdr:cNvSpPr>
      </xdr:nvSpPr>
      <xdr:spPr bwMode="auto">
        <a:xfrm>
          <a:off x="142875" y="6534150"/>
          <a:ext cx="1047750" cy="361950"/>
        </a:xfrm>
        <a:prstGeom prst="rect">
          <a:avLst/>
        </a:prstGeom>
        <a:solidFill>
          <a:srgbClr val="B3DC59"/>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0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4</a:t>
          </a:r>
        </a:p>
      </xdr:txBody>
    </xdr:sp>
    <xdr:clientData/>
  </xdr:twoCellAnchor>
  <xdr:twoCellAnchor>
    <xdr:from>
      <xdr:col>0</xdr:col>
      <xdr:colOff>142875</xdr:colOff>
      <xdr:row>41</xdr:row>
      <xdr:rowOff>123825</xdr:rowOff>
    </xdr:from>
    <xdr:to>
      <xdr:col>1</xdr:col>
      <xdr:colOff>200025</xdr:colOff>
      <xdr:row>44</xdr:row>
      <xdr:rowOff>0</xdr:rowOff>
    </xdr:to>
    <xdr:sp macro="" textlink="">
      <xdr:nvSpPr>
        <xdr:cNvPr id="9" name="Text Box 114">
          <a:hlinkClick xmlns:r="http://schemas.openxmlformats.org/officeDocument/2006/relationships" r:id="rId7"/>
        </xdr:cNvPr>
        <xdr:cNvSpPr txBox="1">
          <a:spLocks noChangeArrowheads="1"/>
        </xdr:cNvSpPr>
      </xdr:nvSpPr>
      <xdr:spPr bwMode="auto">
        <a:xfrm>
          <a:off x="142875" y="6934200"/>
          <a:ext cx="1047750" cy="361950"/>
        </a:xfrm>
        <a:prstGeom prst="rect">
          <a:avLst/>
        </a:prstGeom>
        <a:solidFill>
          <a:srgbClr val="B3DC59"/>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5</a:t>
          </a:r>
        </a:p>
      </xdr:txBody>
    </xdr:sp>
    <xdr:clientData/>
  </xdr:twoCellAnchor>
  <xdr:twoCellAnchor>
    <xdr:from>
      <xdr:col>0</xdr:col>
      <xdr:colOff>142875</xdr:colOff>
      <xdr:row>21</xdr:row>
      <xdr:rowOff>114300</xdr:rowOff>
    </xdr:from>
    <xdr:to>
      <xdr:col>1</xdr:col>
      <xdr:colOff>200025</xdr:colOff>
      <xdr:row>23</xdr:row>
      <xdr:rowOff>152400</xdr:rowOff>
    </xdr:to>
    <xdr:sp macro="" textlink="">
      <xdr:nvSpPr>
        <xdr:cNvPr id="10" name="Text Box 115">
          <a:hlinkClick xmlns:r="http://schemas.openxmlformats.org/officeDocument/2006/relationships" r:id="rId8"/>
        </xdr:cNvPr>
        <xdr:cNvSpPr txBox="1">
          <a:spLocks noChangeArrowheads="1"/>
        </xdr:cNvSpPr>
      </xdr:nvSpPr>
      <xdr:spPr bwMode="auto">
        <a:xfrm>
          <a:off x="142875" y="3648075"/>
          <a:ext cx="1047750" cy="361950"/>
        </a:xfrm>
        <a:prstGeom prst="rect">
          <a:avLst/>
        </a:prstGeom>
        <a:solidFill>
          <a:srgbClr val="80B613"/>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ysClr val="windowText" lastClr="000000"/>
              </a:solidFill>
              <a:latin typeface="Arial"/>
              <a:cs typeface="Arial"/>
            </a:rPr>
            <a:t>Planbilanz</a:t>
          </a:r>
        </a:p>
      </xdr:txBody>
    </xdr:sp>
    <xdr:clientData/>
  </xdr:twoCellAnchor>
  <xdr:twoCellAnchor>
    <xdr:from>
      <xdr:col>0</xdr:col>
      <xdr:colOff>142875</xdr:colOff>
      <xdr:row>24</xdr:row>
      <xdr:rowOff>28575</xdr:rowOff>
    </xdr:from>
    <xdr:to>
      <xdr:col>1</xdr:col>
      <xdr:colOff>200025</xdr:colOff>
      <xdr:row>26</xdr:row>
      <xdr:rowOff>66675</xdr:rowOff>
    </xdr:to>
    <xdr:sp macro="" textlink="">
      <xdr:nvSpPr>
        <xdr:cNvPr id="11" name="Text Box 116">
          <a:hlinkClick xmlns:r="http://schemas.openxmlformats.org/officeDocument/2006/relationships" r:id="rId9"/>
        </xdr:cNvPr>
        <xdr:cNvSpPr txBox="1">
          <a:spLocks noChangeArrowheads="1"/>
        </xdr:cNvSpPr>
      </xdr:nvSpPr>
      <xdr:spPr bwMode="auto">
        <a:xfrm>
          <a:off x="142875" y="4048125"/>
          <a:ext cx="1047750" cy="361950"/>
        </a:xfrm>
        <a:prstGeom prst="rect">
          <a:avLst/>
        </a:prstGeom>
        <a:solidFill>
          <a:srgbClr val="80B613"/>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ysClr val="windowText" lastClr="000000"/>
              </a:solidFill>
              <a:latin typeface="Arial"/>
              <a:cs typeface="Arial"/>
            </a:rPr>
            <a:t>Plan-ER</a:t>
          </a:r>
        </a:p>
      </xdr:txBody>
    </xdr:sp>
    <xdr:clientData/>
  </xdr:twoCellAnchor>
  <xdr:twoCellAnchor>
    <xdr:from>
      <xdr:col>0</xdr:col>
      <xdr:colOff>142875</xdr:colOff>
      <xdr:row>26</xdr:row>
      <xdr:rowOff>104775</xdr:rowOff>
    </xdr:from>
    <xdr:to>
      <xdr:col>1</xdr:col>
      <xdr:colOff>200025</xdr:colOff>
      <xdr:row>28</xdr:row>
      <xdr:rowOff>142875</xdr:rowOff>
    </xdr:to>
    <xdr:sp macro="" textlink="">
      <xdr:nvSpPr>
        <xdr:cNvPr id="12" name="Text Box 117">
          <a:hlinkClick xmlns:r="http://schemas.openxmlformats.org/officeDocument/2006/relationships" r:id="rId10"/>
        </xdr:cNvPr>
        <xdr:cNvSpPr txBox="1">
          <a:spLocks noChangeArrowheads="1"/>
        </xdr:cNvSpPr>
      </xdr:nvSpPr>
      <xdr:spPr bwMode="auto">
        <a:xfrm>
          <a:off x="142875" y="4448175"/>
          <a:ext cx="1047750" cy="361950"/>
        </a:xfrm>
        <a:prstGeom prst="rect">
          <a:avLst/>
        </a:prstGeom>
        <a:solidFill>
          <a:srgbClr val="80B613"/>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ysClr val="windowText" lastClr="000000"/>
              </a:solidFill>
              <a:latin typeface="Arial"/>
              <a:cs typeface="Arial"/>
            </a:rPr>
            <a:t>Plan-MFR</a:t>
          </a:r>
        </a:p>
      </xdr:txBody>
    </xdr:sp>
    <xdr:clientData/>
  </xdr:twoCellAnchor>
  <xdr:twoCellAnchor>
    <xdr:from>
      <xdr:col>0</xdr:col>
      <xdr:colOff>142875</xdr:colOff>
      <xdr:row>29</xdr:row>
      <xdr:rowOff>19050</xdr:rowOff>
    </xdr:from>
    <xdr:to>
      <xdr:col>1</xdr:col>
      <xdr:colOff>200025</xdr:colOff>
      <xdr:row>31</xdr:row>
      <xdr:rowOff>57150</xdr:rowOff>
    </xdr:to>
    <xdr:sp macro="" textlink="">
      <xdr:nvSpPr>
        <xdr:cNvPr id="13" name="Text Box 118">
          <a:hlinkClick xmlns:r="http://schemas.openxmlformats.org/officeDocument/2006/relationships" r:id="rId11"/>
        </xdr:cNvPr>
        <xdr:cNvSpPr txBox="1">
          <a:spLocks noChangeArrowheads="1"/>
        </xdr:cNvSpPr>
      </xdr:nvSpPr>
      <xdr:spPr bwMode="auto">
        <a:xfrm>
          <a:off x="142875" y="4848225"/>
          <a:ext cx="1047750" cy="361950"/>
        </a:xfrm>
        <a:prstGeom prst="rect">
          <a:avLst/>
        </a:prstGeom>
        <a:solidFill>
          <a:srgbClr val="80B613"/>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ysClr val="windowText" lastClr="000000"/>
              </a:solidFill>
              <a:latin typeface="Arial"/>
              <a:cs typeface="Arial"/>
            </a:rPr>
            <a:t>Kennzahlen</a:t>
          </a:r>
        </a:p>
      </xdr:txBody>
    </xdr:sp>
    <xdr:clientData/>
  </xdr:twoCellAnchor>
  <xdr:twoCellAnchor>
    <xdr:from>
      <xdr:col>0</xdr:col>
      <xdr:colOff>142875</xdr:colOff>
      <xdr:row>4</xdr:row>
      <xdr:rowOff>76200</xdr:rowOff>
    </xdr:from>
    <xdr:to>
      <xdr:col>1</xdr:col>
      <xdr:colOff>200025</xdr:colOff>
      <xdr:row>9</xdr:row>
      <xdr:rowOff>38100</xdr:rowOff>
    </xdr:to>
    <xdr:sp macro="" textlink="">
      <xdr:nvSpPr>
        <xdr:cNvPr id="14" name="Text Box 120">
          <a:hlinkClick xmlns:r="http://schemas.openxmlformats.org/officeDocument/2006/relationships" r:id="rId12"/>
        </xdr:cNvPr>
        <xdr:cNvSpPr txBox="1">
          <a:spLocks noChangeArrowheads="1"/>
        </xdr:cNvSpPr>
      </xdr:nvSpPr>
      <xdr:spPr bwMode="auto">
        <a:xfrm>
          <a:off x="142875" y="800100"/>
          <a:ext cx="1047750" cy="828675"/>
        </a:xfrm>
        <a:prstGeom prst="rect">
          <a:avLst/>
        </a:prstGeom>
        <a:solidFill>
          <a:srgbClr val="006D41"/>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Eröffnungs-</a:t>
          </a:r>
        </a:p>
        <a:p>
          <a:pPr algn="l" rtl="0">
            <a:defRPr sz="1000"/>
          </a:pPr>
          <a:r>
            <a:rPr lang="de-CH" sz="1000" b="0" i="0" u="none" strike="noStrike" baseline="0">
              <a:solidFill>
                <a:srgbClr val="FFFFFF"/>
              </a:solidFill>
              <a:latin typeface="Arial"/>
              <a:cs typeface="Arial"/>
            </a:rPr>
            <a:t>bilanz &amp;</a:t>
          </a:r>
        </a:p>
        <a:p>
          <a:pPr algn="l" rtl="0">
            <a:defRPr sz="1000"/>
          </a:pPr>
          <a:r>
            <a:rPr lang="de-CH" sz="1000" b="0" i="0" u="none" strike="noStrike" baseline="0">
              <a:solidFill>
                <a:srgbClr val="FFFFFF"/>
              </a:solidFill>
              <a:latin typeface="Arial"/>
              <a:cs typeface="Arial"/>
            </a:rPr>
            <a:t>Bilanz-</a:t>
          </a:r>
        </a:p>
        <a:p>
          <a:pPr algn="l" rtl="0">
            <a:defRPr sz="1000"/>
          </a:pPr>
          <a:r>
            <a:rPr lang="de-CH" sz="1000" b="0" i="0" u="none" strike="noStrike" baseline="0">
              <a:solidFill>
                <a:srgbClr val="FFFFFF"/>
              </a:solidFill>
              <a:latin typeface="Arial"/>
              <a:cs typeface="Arial"/>
            </a:rPr>
            <a:t>parameter</a:t>
          </a:r>
        </a:p>
      </xdr:txBody>
    </xdr:sp>
    <xdr:clientData/>
  </xdr:twoCellAnchor>
  <xdr:twoCellAnchor>
    <xdr:from>
      <xdr:col>0</xdr:col>
      <xdr:colOff>142875</xdr:colOff>
      <xdr:row>10</xdr:row>
      <xdr:rowOff>104775</xdr:rowOff>
    </xdr:from>
    <xdr:to>
      <xdr:col>1</xdr:col>
      <xdr:colOff>200025</xdr:colOff>
      <xdr:row>15</xdr:row>
      <xdr:rowOff>19050</xdr:rowOff>
    </xdr:to>
    <xdr:sp macro="" textlink="">
      <xdr:nvSpPr>
        <xdr:cNvPr id="15" name="Text Box 121">
          <a:hlinkClick xmlns:r="http://schemas.openxmlformats.org/officeDocument/2006/relationships" r:id="rId13"/>
        </xdr:cNvPr>
        <xdr:cNvSpPr txBox="1">
          <a:spLocks noChangeArrowheads="1"/>
        </xdr:cNvSpPr>
      </xdr:nvSpPr>
      <xdr:spPr bwMode="auto">
        <a:xfrm>
          <a:off x="142875" y="1857375"/>
          <a:ext cx="1047750" cy="723900"/>
        </a:xfrm>
        <a:prstGeom prst="rect">
          <a:avLst/>
        </a:prstGeom>
        <a:solidFill>
          <a:srgbClr val="006D41"/>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Geschäfts-</a:t>
          </a:r>
        </a:p>
        <a:p>
          <a:pPr algn="l" rtl="0">
            <a:defRPr sz="1000"/>
          </a:pPr>
          <a:r>
            <a:rPr lang="de-CH" sz="1000" b="0" i="0" u="none" strike="noStrike" baseline="0">
              <a:solidFill>
                <a:srgbClr val="FFFFFF"/>
              </a:solidFill>
              <a:latin typeface="Arial"/>
              <a:cs typeface="Arial"/>
            </a:rPr>
            <a:t>entwicklung &amp;</a:t>
          </a:r>
        </a:p>
        <a:p>
          <a:pPr algn="l" rtl="0">
            <a:defRPr sz="1000"/>
          </a:pPr>
          <a:r>
            <a:rPr lang="de-CH" sz="1000" b="0" i="0" u="none" strike="noStrike" baseline="0">
              <a:solidFill>
                <a:srgbClr val="FFFFFF"/>
              </a:solidFill>
              <a:latin typeface="Arial"/>
              <a:cs typeface="Arial"/>
            </a:rPr>
            <a:t>Investitions-</a:t>
          </a:r>
        </a:p>
        <a:p>
          <a:pPr algn="l" rtl="0">
            <a:defRPr sz="1000"/>
          </a:pPr>
          <a:r>
            <a:rPr lang="de-CH" sz="1000" b="0" i="0" u="none" strike="noStrike" baseline="0">
              <a:solidFill>
                <a:srgbClr val="FFFFFF"/>
              </a:solidFill>
              <a:latin typeface="Arial"/>
              <a:cs typeface="Arial"/>
            </a:rPr>
            <a:t>planung</a:t>
          </a:r>
        </a:p>
      </xdr:txBody>
    </xdr:sp>
    <xdr:clientData/>
  </xdr:twoCellAnchor>
  <xdr:twoCellAnchor>
    <xdr:from>
      <xdr:col>0</xdr:col>
      <xdr:colOff>142875</xdr:colOff>
      <xdr:row>16</xdr:row>
      <xdr:rowOff>85725</xdr:rowOff>
    </xdr:from>
    <xdr:to>
      <xdr:col>1</xdr:col>
      <xdr:colOff>200025</xdr:colOff>
      <xdr:row>20</xdr:row>
      <xdr:rowOff>152400</xdr:rowOff>
    </xdr:to>
    <xdr:sp macro="" textlink="">
      <xdr:nvSpPr>
        <xdr:cNvPr id="16" name="Text Box 122">
          <a:hlinkClick xmlns:r="http://schemas.openxmlformats.org/officeDocument/2006/relationships" r:id="rId14"/>
        </xdr:cNvPr>
        <xdr:cNvSpPr txBox="1">
          <a:spLocks noChangeArrowheads="1"/>
        </xdr:cNvSpPr>
      </xdr:nvSpPr>
      <xdr:spPr bwMode="auto">
        <a:xfrm>
          <a:off x="142875" y="2809875"/>
          <a:ext cx="1047750" cy="714375"/>
        </a:xfrm>
        <a:prstGeom prst="rect">
          <a:avLst/>
        </a:prstGeom>
        <a:solidFill>
          <a:srgbClr val="006D41"/>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FFFFFF"/>
              </a:solidFill>
              <a:latin typeface="Arial"/>
              <a:cs typeface="Arial"/>
            </a:rPr>
            <a:t>Finanzierungs-</a:t>
          </a:r>
        </a:p>
        <a:p>
          <a:pPr algn="l" rtl="0">
            <a:lnSpc>
              <a:spcPts val="1000"/>
            </a:lnSpc>
            <a:defRPr sz="1000"/>
          </a:pPr>
          <a:r>
            <a:rPr lang="de-CH" sz="1000" b="0" i="0" u="none" strike="noStrike" baseline="0">
              <a:solidFill>
                <a:srgbClr val="FFFFFF"/>
              </a:solidFill>
              <a:latin typeface="Arial"/>
              <a:cs typeface="Arial"/>
            </a:rPr>
            <a:t>planung</a:t>
          </a:r>
        </a:p>
      </xdr:txBody>
    </xdr:sp>
    <xdr:clientData/>
  </xdr:twoCellAnchor>
  <xdr:twoCellAnchor>
    <xdr:from>
      <xdr:col>0</xdr:col>
      <xdr:colOff>361950</xdr:colOff>
      <xdr:row>9</xdr:row>
      <xdr:rowOff>38100</xdr:rowOff>
    </xdr:from>
    <xdr:to>
      <xdr:col>1</xdr:col>
      <xdr:colOff>28575</xdr:colOff>
      <xdr:row>10</xdr:row>
      <xdr:rowOff>104775</xdr:rowOff>
    </xdr:to>
    <xdr:sp macro="" textlink="">
      <xdr:nvSpPr>
        <xdr:cNvPr id="17" name="AutoShape 123"/>
        <xdr:cNvSpPr>
          <a:spLocks noChangeArrowheads="1"/>
        </xdr:cNvSpPr>
      </xdr:nvSpPr>
      <xdr:spPr bwMode="auto">
        <a:xfrm>
          <a:off x="361950" y="1628775"/>
          <a:ext cx="657225" cy="228600"/>
        </a:xfrm>
        <a:prstGeom prst="downArrow">
          <a:avLst>
            <a:gd name="adj1" fmla="val 51722"/>
            <a:gd name="adj2" fmla="val 72727"/>
          </a:avLst>
        </a:prstGeom>
        <a:solidFill>
          <a:srgbClr val="006D41"/>
        </a:solidFill>
        <a:ln>
          <a:noFill/>
        </a:ln>
        <a:effectLst/>
        <a:extLst/>
      </xdr:spPr>
    </xdr:sp>
    <xdr:clientData/>
  </xdr:twoCellAnchor>
  <xdr:twoCellAnchor>
    <xdr:from>
      <xdr:col>0</xdr:col>
      <xdr:colOff>361950</xdr:colOff>
      <xdr:row>15</xdr:row>
      <xdr:rowOff>19050</xdr:rowOff>
    </xdr:from>
    <xdr:to>
      <xdr:col>1</xdr:col>
      <xdr:colOff>28575</xdr:colOff>
      <xdr:row>16</xdr:row>
      <xdr:rowOff>85725</xdr:rowOff>
    </xdr:to>
    <xdr:sp macro="" textlink="">
      <xdr:nvSpPr>
        <xdr:cNvPr id="18" name="AutoShape 124"/>
        <xdr:cNvSpPr>
          <a:spLocks noChangeArrowheads="1"/>
        </xdr:cNvSpPr>
      </xdr:nvSpPr>
      <xdr:spPr bwMode="auto">
        <a:xfrm>
          <a:off x="361950" y="2581275"/>
          <a:ext cx="657225" cy="228600"/>
        </a:xfrm>
        <a:prstGeom prst="downArrow">
          <a:avLst>
            <a:gd name="adj1" fmla="val 51722"/>
            <a:gd name="adj2" fmla="val 72727"/>
          </a:avLst>
        </a:prstGeom>
        <a:solidFill>
          <a:srgbClr val="006D41"/>
        </a:solidFill>
        <a:ln>
          <a:noFill/>
        </a:ln>
        <a:effectLs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142875</xdr:colOff>
      <xdr:row>2</xdr:row>
      <xdr:rowOff>19050</xdr:rowOff>
    </xdr:from>
    <xdr:to>
      <xdr:col>1</xdr:col>
      <xdr:colOff>200025</xdr:colOff>
      <xdr:row>4</xdr:row>
      <xdr:rowOff>9525</xdr:rowOff>
    </xdr:to>
    <xdr:grpSp>
      <xdr:nvGrpSpPr>
        <xdr:cNvPr id="2" name="Group 107"/>
        <xdr:cNvGrpSpPr>
          <a:grpSpLocks/>
        </xdr:cNvGrpSpPr>
      </xdr:nvGrpSpPr>
      <xdr:grpSpPr bwMode="auto">
        <a:xfrm>
          <a:off x="142875" y="209550"/>
          <a:ext cx="1047750" cy="523875"/>
          <a:chOff x="15" y="21"/>
          <a:chExt cx="110" cy="60"/>
        </a:xfrm>
      </xdr:grpSpPr>
      <xdr:pic>
        <xdr:nvPicPr>
          <xdr:cNvPr id="3" name="Picture 108" descr="U:\Meine Bilder\kmu_check_up.gif">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r="20300" b="8000"/>
          <a:stretch>
            <a:fillRect/>
          </a:stretch>
        </xdr:blipFill>
        <xdr:spPr bwMode="auto">
          <a:xfrm>
            <a:off x="15" y="21"/>
            <a:ext cx="110" cy="6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8"/>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Lst>
        </xdr:spPr>
      </xdr:pic>
      <xdr:sp macro="" textlink="">
        <xdr:nvSpPr>
          <xdr:cNvPr id="4" name="Text Box 109"/>
          <xdr:cNvSpPr txBox="1">
            <a:spLocks noChangeArrowheads="1"/>
          </xdr:cNvSpPr>
        </xdr:nvSpPr>
        <xdr:spPr bwMode="auto">
          <a:xfrm>
            <a:off x="15" y="25"/>
            <a:ext cx="48" cy="2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0" anchor="t" upright="1"/>
          <a:lstStyle/>
          <a:p>
            <a:pPr algn="l" rtl="0">
              <a:defRPr sz="1000"/>
            </a:pPr>
            <a:r>
              <a:rPr lang="de-CH" sz="1000" b="1" i="0" u="none" strike="noStrike" baseline="0">
                <a:solidFill>
                  <a:srgbClr val="000000"/>
                </a:solidFill>
                <a:latin typeface="Arial"/>
                <a:cs typeface="Arial"/>
              </a:rPr>
              <a:t>Home</a:t>
            </a:r>
          </a:p>
        </xdr:txBody>
      </xdr:sp>
    </xdr:grpSp>
    <xdr:clientData/>
  </xdr:twoCellAnchor>
  <xdr:twoCellAnchor>
    <xdr:from>
      <xdr:col>0</xdr:col>
      <xdr:colOff>142875</xdr:colOff>
      <xdr:row>32</xdr:row>
      <xdr:rowOff>19050</xdr:rowOff>
    </xdr:from>
    <xdr:to>
      <xdr:col>1</xdr:col>
      <xdr:colOff>200025</xdr:colOff>
      <xdr:row>34</xdr:row>
      <xdr:rowOff>57150</xdr:rowOff>
    </xdr:to>
    <xdr:sp macro="" textlink="">
      <xdr:nvSpPr>
        <xdr:cNvPr id="5" name="Text Box 110" descr="50%">
          <a:hlinkClick xmlns:r="http://schemas.openxmlformats.org/officeDocument/2006/relationships" r:id="rId3"/>
        </xdr:cNvPr>
        <xdr:cNvSpPr txBox="1">
          <a:spLocks noChangeArrowheads="1"/>
        </xdr:cNvSpPr>
      </xdr:nvSpPr>
      <xdr:spPr bwMode="auto">
        <a:xfrm>
          <a:off x="142875" y="5334000"/>
          <a:ext cx="1047750" cy="361950"/>
        </a:xfrm>
        <a:prstGeom prst="rect">
          <a:avLst/>
        </a:prstGeom>
        <a:solidFill>
          <a:srgbClr val="B3DC59"/>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1</a:t>
          </a:r>
        </a:p>
      </xdr:txBody>
    </xdr:sp>
    <xdr:clientData/>
  </xdr:twoCellAnchor>
  <xdr:twoCellAnchor>
    <xdr:from>
      <xdr:col>0</xdr:col>
      <xdr:colOff>142875</xdr:colOff>
      <xdr:row>34</xdr:row>
      <xdr:rowOff>95250</xdr:rowOff>
    </xdr:from>
    <xdr:to>
      <xdr:col>1</xdr:col>
      <xdr:colOff>200025</xdr:colOff>
      <xdr:row>36</xdr:row>
      <xdr:rowOff>133350</xdr:rowOff>
    </xdr:to>
    <xdr:sp macro="" textlink="">
      <xdr:nvSpPr>
        <xdr:cNvPr id="6" name="Text Box 111">
          <a:hlinkClick xmlns:r="http://schemas.openxmlformats.org/officeDocument/2006/relationships" r:id="rId4"/>
        </xdr:cNvPr>
        <xdr:cNvSpPr txBox="1">
          <a:spLocks noChangeArrowheads="1"/>
        </xdr:cNvSpPr>
      </xdr:nvSpPr>
      <xdr:spPr bwMode="auto">
        <a:xfrm>
          <a:off x="142875" y="5734050"/>
          <a:ext cx="1047750" cy="361950"/>
        </a:xfrm>
        <a:prstGeom prst="rect">
          <a:avLst/>
        </a:prstGeom>
        <a:solidFill>
          <a:srgbClr val="B3DC59"/>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0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2</a:t>
          </a:r>
        </a:p>
      </xdr:txBody>
    </xdr:sp>
    <xdr:clientData/>
  </xdr:twoCellAnchor>
  <xdr:twoCellAnchor>
    <xdr:from>
      <xdr:col>0</xdr:col>
      <xdr:colOff>142875</xdr:colOff>
      <xdr:row>37</xdr:row>
      <xdr:rowOff>0</xdr:rowOff>
    </xdr:from>
    <xdr:to>
      <xdr:col>1</xdr:col>
      <xdr:colOff>200025</xdr:colOff>
      <xdr:row>39</xdr:row>
      <xdr:rowOff>9525</xdr:rowOff>
    </xdr:to>
    <xdr:sp macro="" textlink="">
      <xdr:nvSpPr>
        <xdr:cNvPr id="7" name="Text Box 112">
          <a:hlinkClick xmlns:r="http://schemas.openxmlformats.org/officeDocument/2006/relationships" r:id="rId5"/>
        </xdr:cNvPr>
        <xdr:cNvSpPr txBox="1">
          <a:spLocks noChangeArrowheads="1"/>
        </xdr:cNvSpPr>
      </xdr:nvSpPr>
      <xdr:spPr bwMode="auto">
        <a:xfrm>
          <a:off x="142875" y="6134100"/>
          <a:ext cx="1047750" cy="361950"/>
        </a:xfrm>
        <a:prstGeom prst="rect">
          <a:avLst/>
        </a:prstGeom>
        <a:solidFill>
          <a:srgbClr val="B3DC59"/>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3</a:t>
          </a:r>
        </a:p>
      </xdr:txBody>
    </xdr:sp>
    <xdr:clientData/>
  </xdr:twoCellAnchor>
  <xdr:twoCellAnchor>
    <xdr:from>
      <xdr:col>0</xdr:col>
      <xdr:colOff>142875</xdr:colOff>
      <xdr:row>39</xdr:row>
      <xdr:rowOff>47625</xdr:rowOff>
    </xdr:from>
    <xdr:to>
      <xdr:col>1</xdr:col>
      <xdr:colOff>200025</xdr:colOff>
      <xdr:row>41</xdr:row>
      <xdr:rowOff>85725</xdr:rowOff>
    </xdr:to>
    <xdr:sp macro="" textlink="">
      <xdr:nvSpPr>
        <xdr:cNvPr id="8" name="Text Box 113">
          <a:hlinkClick xmlns:r="http://schemas.openxmlformats.org/officeDocument/2006/relationships" r:id="rId6"/>
        </xdr:cNvPr>
        <xdr:cNvSpPr txBox="1">
          <a:spLocks noChangeArrowheads="1"/>
        </xdr:cNvSpPr>
      </xdr:nvSpPr>
      <xdr:spPr bwMode="auto">
        <a:xfrm>
          <a:off x="142875" y="6534150"/>
          <a:ext cx="1047750" cy="361950"/>
        </a:xfrm>
        <a:prstGeom prst="rect">
          <a:avLst/>
        </a:prstGeom>
        <a:pattFill prst="pct50">
          <a:fgClr>
            <a:srgbClr val="B3DC59"/>
          </a:fgClr>
          <a:bgClr>
            <a:schemeClr val="bg1"/>
          </a:bgClr>
        </a:patt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0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4</a:t>
          </a:r>
        </a:p>
      </xdr:txBody>
    </xdr:sp>
    <xdr:clientData/>
  </xdr:twoCellAnchor>
  <xdr:twoCellAnchor>
    <xdr:from>
      <xdr:col>0</xdr:col>
      <xdr:colOff>142875</xdr:colOff>
      <xdr:row>41</xdr:row>
      <xdr:rowOff>123825</xdr:rowOff>
    </xdr:from>
    <xdr:to>
      <xdr:col>1</xdr:col>
      <xdr:colOff>200025</xdr:colOff>
      <xdr:row>44</xdr:row>
      <xdr:rowOff>0</xdr:rowOff>
    </xdr:to>
    <xdr:sp macro="" textlink="">
      <xdr:nvSpPr>
        <xdr:cNvPr id="9" name="Text Box 114">
          <a:hlinkClick xmlns:r="http://schemas.openxmlformats.org/officeDocument/2006/relationships" r:id="rId7"/>
        </xdr:cNvPr>
        <xdr:cNvSpPr txBox="1">
          <a:spLocks noChangeArrowheads="1"/>
        </xdr:cNvSpPr>
      </xdr:nvSpPr>
      <xdr:spPr bwMode="auto">
        <a:xfrm>
          <a:off x="142875" y="6934200"/>
          <a:ext cx="1047750" cy="361950"/>
        </a:xfrm>
        <a:prstGeom prst="rect">
          <a:avLst/>
        </a:prstGeom>
        <a:solidFill>
          <a:srgbClr val="B3DC59"/>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5</a:t>
          </a:r>
        </a:p>
      </xdr:txBody>
    </xdr:sp>
    <xdr:clientData/>
  </xdr:twoCellAnchor>
  <xdr:twoCellAnchor>
    <xdr:from>
      <xdr:col>0</xdr:col>
      <xdr:colOff>142875</xdr:colOff>
      <xdr:row>21</xdr:row>
      <xdr:rowOff>114300</xdr:rowOff>
    </xdr:from>
    <xdr:to>
      <xdr:col>1</xdr:col>
      <xdr:colOff>200025</xdr:colOff>
      <xdr:row>23</xdr:row>
      <xdr:rowOff>152400</xdr:rowOff>
    </xdr:to>
    <xdr:sp macro="" textlink="">
      <xdr:nvSpPr>
        <xdr:cNvPr id="10" name="Text Box 115">
          <a:hlinkClick xmlns:r="http://schemas.openxmlformats.org/officeDocument/2006/relationships" r:id="rId8"/>
        </xdr:cNvPr>
        <xdr:cNvSpPr txBox="1">
          <a:spLocks noChangeArrowheads="1"/>
        </xdr:cNvSpPr>
      </xdr:nvSpPr>
      <xdr:spPr bwMode="auto">
        <a:xfrm>
          <a:off x="142875" y="3648075"/>
          <a:ext cx="1047750" cy="361950"/>
        </a:xfrm>
        <a:prstGeom prst="rect">
          <a:avLst/>
        </a:prstGeom>
        <a:solidFill>
          <a:srgbClr val="80B613"/>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ysClr val="windowText" lastClr="000000"/>
              </a:solidFill>
              <a:latin typeface="Arial"/>
              <a:cs typeface="Arial"/>
            </a:rPr>
            <a:t>Planbilanz</a:t>
          </a:r>
        </a:p>
      </xdr:txBody>
    </xdr:sp>
    <xdr:clientData/>
  </xdr:twoCellAnchor>
  <xdr:twoCellAnchor>
    <xdr:from>
      <xdr:col>0</xdr:col>
      <xdr:colOff>142875</xdr:colOff>
      <xdr:row>24</xdr:row>
      <xdr:rowOff>28575</xdr:rowOff>
    </xdr:from>
    <xdr:to>
      <xdr:col>1</xdr:col>
      <xdr:colOff>200025</xdr:colOff>
      <xdr:row>26</xdr:row>
      <xdr:rowOff>66675</xdr:rowOff>
    </xdr:to>
    <xdr:sp macro="" textlink="">
      <xdr:nvSpPr>
        <xdr:cNvPr id="11" name="Text Box 116">
          <a:hlinkClick xmlns:r="http://schemas.openxmlformats.org/officeDocument/2006/relationships" r:id="rId9"/>
        </xdr:cNvPr>
        <xdr:cNvSpPr txBox="1">
          <a:spLocks noChangeArrowheads="1"/>
        </xdr:cNvSpPr>
      </xdr:nvSpPr>
      <xdr:spPr bwMode="auto">
        <a:xfrm>
          <a:off x="142875" y="4048125"/>
          <a:ext cx="1047750" cy="361950"/>
        </a:xfrm>
        <a:prstGeom prst="rect">
          <a:avLst/>
        </a:prstGeom>
        <a:solidFill>
          <a:srgbClr val="80B613"/>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ysClr val="windowText" lastClr="000000"/>
              </a:solidFill>
              <a:latin typeface="Arial"/>
              <a:cs typeface="Arial"/>
            </a:rPr>
            <a:t>Plan-ER</a:t>
          </a:r>
        </a:p>
      </xdr:txBody>
    </xdr:sp>
    <xdr:clientData/>
  </xdr:twoCellAnchor>
  <xdr:twoCellAnchor>
    <xdr:from>
      <xdr:col>0</xdr:col>
      <xdr:colOff>142875</xdr:colOff>
      <xdr:row>26</xdr:row>
      <xdr:rowOff>104775</xdr:rowOff>
    </xdr:from>
    <xdr:to>
      <xdr:col>1</xdr:col>
      <xdr:colOff>200025</xdr:colOff>
      <xdr:row>28</xdr:row>
      <xdr:rowOff>142875</xdr:rowOff>
    </xdr:to>
    <xdr:sp macro="" textlink="">
      <xdr:nvSpPr>
        <xdr:cNvPr id="12" name="Text Box 117">
          <a:hlinkClick xmlns:r="http://schemas.openxmlformats.org/officeDocument/2006/relationships" r:id="rId10"/>
        </xdr:cNvPr>
        <xdr:cNvSpPr txBox="1">
          <a:spLocks noChangeArrowheads="1"/>
        </xdr:cNvSpPr>
      </xdr:nvSpPr>
      <xdr:spPr bwMode="auto">
        <a:xfrm>
          <a:off x="142875" y="4448175"/>
          <a:ext cx="1047750" cy="361950"/>
        </a:xfrm>
        <a:prstGeom prst="rect">
          <a:avLst/>
        </a:prstGeom>
        <a:solidFill>
          <a:srgbClr val="80B613"/>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ysClr val="windowText" lastClr="000000"/>
              </a:solidFill>
              <a:latin typeface="Arial"/>
              <a:cs typeface="Arial"/>
            </a:rPr>
            <a:t>Plan-MFR</a:t>
          </a:r>
        </a:p>
      </xdr:txBody>
    </xdr:sp>
    <xdr:clientData/>
  </xdr:twoCellAnchor>
  <xdr:twoCellAnchor>
    <xdr:from>
      <xdr:col>0</xdr:col>
      <xdr:colOff>142875</xdr:colOff>
      <xdr:row>29</xdr:row>
      <xdr:rowOff>19050</xdr:rowOff>
    </xdr:from>
    <xdr:to>
      <xdr:col>1</xdr:col>
      <xdr:colOff>200025</xdr:colOff>
      <xdr:row>31</xdr:row>
      <xdr:rowOff>57150</xdr:rowOff>
    </xdr:to>
    <xdr:sp macro="" textlink="">
      <xdr:nvSpPr>
        <xdr:cNvPr id="13" name="Text Box 118">
          <a:hlinkClick xmlns:r="http://schemas.openxmlformats.org/officeDocument/2006/relationships" r:id="rId11"/>
        </xdr:cNvPr>
        <xdr:cNvSpPr txBox="1">
          <a:spLocks noChangeArrowheads="1"/>
        </xdr:cNvSpPr>
      </xdr:nvSpPr>
      <xdr:spPr bwMode="auto">
        <a:xfrm>
          <a:off x="142875" y="4848225"/>
          <a:ext cx="1047750" cy="361950"/>
        </a:xfrm>
        <a:prstGeom prst="rect">
          <a:avLst/>
        </a:prstGeom>
        <a:solidFill>
          <a:srgbClr val="80B613"/>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ysClr val="windowText" lastClr="000000"/>
              </a:solidFill>
              <a:latin typeface="Arial"/>
              <a:cs typeface="Arial"/>
            </a:rPr>
            <a:t>Kennzahlen</a:t>
          </a:r>
        </a:p>
      </xdr:txBody>
    </xdr:sp>
    <xdr:clientData/>
  </xdr:twoCellAnchor>
  <xdr:twoCellAnchor>
    <xdr:from>
      <xdr:col>0</xdr:col>
      <xdr:colOff>142875</xdr:colOff>
      <xdr:row>4</xdr:row>
      <xdr:rowOff>76200</xdr:rowOff>
    </xdr:from>
    <xdr:to>
      <xdr:col>1</xdr:col>
      <xdr:colOff>200025</xdr:colOff>
      <xdr:row>9</xdr:row>
      <xdr:rowOff>38100</xdr:rowOff>
    </xdr:to>
    <xdr:sp macro="" textlink="">
      <xdr:nvSpPr>
        <xdr:cNvPr id="14" name="Text Box 120">
          <a:hlinkClick xmlns:r="http://schemas.openxmlformats.org/officeDocument/2006/relationships" r:id="rId12"/>
        </xdr:cNvPr>
        <xdr:cNvSpPr txBox="1">
          <a:spLocks noChangeArrowheads="1"/>
        </xdr:cNvSpPr>
      </xdr:nvSpPr>
      <xdr:spPr bwMode="auto">
        <a:xfrm>
          <a:off x="142875" y="800100"/>
          <a:ext cx="1047750" cy="828675"/>
        </a:xfrm>
        <a:prstGeom prst="rect">
          <a:avLst/>
        </a:prstGeom>
        <a:solidFill>
          <a:srgbClr val="006D41"/>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Eröffnungs-</a:t>
          </a:r>
        </a:p>
        <a:p>
          <a:pPr algn="l" rtl="0">
            <a:defRPr sz="1000"/>
          </a:pPr>
          <a:r>
            <a:rPr lang="de-CH" sz="1000" b="0" i="0" u="none" strike="noStrike" baseline="0">
              <a:solidFill>
                <a:srgbClr val="FFFFFF"/>
              </a:solidFill>
              <a:latin typeface="Arial"/>
              <a:cs typeface="Arial"/>
            </a:rPr>
            <a:t>bilanz &amp;</a:t>
          </a:r>
        </a:p>
        <a:p>
          <a:pPr algn="l" rtl="0">
            <a:defRPr sz="1000"/>
          </a:pPr>
          <a:r>
            <a:rPr lang="de-CH" sz="1000" b="0" i="0" u="none" strike="noStrike" baseline="0">
              <a:solidFill>
                <a:srgbClr val="FFFFFF"/>
              </a:solidFill>
              <a:latin typeface="Arial"/>
              <a:cs typeface="Arial"/>
            </a:rPr>
            <a:t>Bilanz-</a:t>
          </a:r>
        </a:p>
        <a:p>
          <a:pPr algn="l" rtl="0">
            <a:defRPr sz="1000"/>
          </a:pPr>
          <a:r>
            <a:rPr lang="de-CH" sz="1000" b="0" i="0" u="none" strike="noStrike" baseline="0">
              <a:solidFill>
                <a:srgbClr val="FFFFFF"/>
              </a:solidFill>
              <a:latin typeface="Arial"/>
              <a:cs typeface="Arial"/>
            </a:rPr>
            <a:t>parameter</a:t>
          </a:r>
        </a:p>
      </xdr:txBody>
    </xdr:sp>
    <xdr:clientData/>
  </xdr:twoCellAnchor>
  <xdr:twoCellAnchor>
    <xdr:from>
      <xdr:col>0</xdr:col>
      <xdr:colOff>142875</xdr:colOff>
      <xdr:row>10</xdr:row>
      <xdr:rowOff>104775</xdr:rowOff>
    </xdr:from>
    <xdr:to>
      <xdr:col>1</xdr:col>
      <xdr:colOff>200025</xdr:colOff>
      <xdr:row>15</xdr:row>
      <xdr:rowOff>19050</xdr:rowOff>
    </xdr:to>
    <xdr:sp macro="" textlink="">
      <xdr:nvSpPr>
        <xdr:cNvPr id="15" name="Text Box 121">
          <a:hlinkClick xmlns:r="http://schemas.openxmlformats.org/officeDocument/2006/relationships" r:id="rId13"/>
        </xdr:cNvPr>
        <xdr:cNvSpPr txBox="1">
          <a:spLocks noChangeArrowheads="1"/>
        </xdr:cNvSpPr>
      </xdr:nvSpPr>
      <xdr:spPr bwMode="auto">
        <a:xfrm>
          <a:off x="142875" y="1857375"/>
          <a:ext cx="1047750" cy="723900"/>
        </a:xfrm>
        <a:prstGeom prst="rect">
          <a:avLst/>
        </a:prstGeom>
        <a:solidFill>
          <a:srgbClr val="006D41"/>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Geschäfts-</a:t>
          </a:r>
        </a:p>
        <a:p>
          <a:pPr algn="l" rtl="0">
            <a:defRPr sz="1000"/>
          </a:pPr>
          <a:r>
            <a:rPr lang="de-CH" sz="1000" b="0" i="0" u="none" strike="noStrike" baseline="0">
              <a:solidFill>
                <a:srgbClr val="FFFFFF"/>
              </a:solidFill>
              <a:latin typeface="Arial"/>
              <a:cs typeface="Arial"/>
            </a:rPr>
            <a:t>entwicklung &amp;</a:t>
          </a:r>
        </a:p>
        <a:p>
          <a:pPr algn="l" rtl="0">
            <a:defRPr sz="1000"/>
          </a:pPr>
          <a:r>
            <a:rPr lang="de-CH" sz="1000" b="0" i="0" u="none" strike="noStrike" baseline="0">
              <a:solidFill>
                <a:srgbClr val="FFFFFF"/>
              </a:solidFill>
              <a:latin typeface="Arial"/>
              <a:cs typeface="Arial"/>
            </a:rPr>
            <a:t>Investitions-</a:t>
          </a:r>
        </a:p>
        <a:p>
          <a:pPr algn="l" rtl="0">
            <a:defRPr sz="1000"/>
          </a:pPr>
          <a:r>
            <a:rPr lang="de-CH" sz="1000" b="0" i="0" u="none" strike="noStrike" baseline="0">
              <a:solidFill>
                <a:srgbClr val="FFFFFF"/>
              </a:solidFill>
              <a:latin typeface="Arial"/>
              <a:cs typeface="Arial"/>
            </a:rPr>
            <a:t>planung</a:t>
          </a:r>
        </a:p>
      </xdr:txBody>
    </xdr:sp>
    <xdr:clientData/>
  </xdr:twoCellAnchor>
  <xdr:twoCellAnchor>
    <xdr:from>
      <xdr:col>0</xdr:col>
      <xdr:colOff>142875</xdr:colOff>
      <xdr:row>16</xdr:row>
      <xdr:rowOff>85725</xdr:rowOff>
    </xdr:from>
    <xdr:to>
      <xdr:col>1</xdr:col>
      <xdr:colOff>200025</xdr:colOff>
      <xdr:row>20</xdr:row>
      <xdr:rowOff>152400</xdr:rowOff>
    </xdr:to>
    <xdr:sp macro="" textlink="">
      <xdr:nvSpPr>
        <xdr:cNvPr id="16" name="Text Box 122">
          <a:hlinkClick xmlns:r="http://schemas.openxmlformats.org/officeDocument/2006/relationships" r:id="rId14"/>
        </xdr:cNvPr>
        <xdr:cNvSpPr txBox="1">
          <a:spLocks noChangeArrowheads="1"/>
        </xdr:cNvSpPr>
      </xdr:nvSpPr>
      <xdr:spPr bwMode="auto">
        <a:xfrm>
          <a:off x="142875" y="2809875"/>
          <a:ext cx="1047750" cy="714375"/>
        </a:xfrm>
        <a:prstGeom prst="rect">
          <a:avLst/>
        </a:prstGeom>
        <a:solidFill>
          <a:srgbClr val="006D41"/>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FFFFFF"/>
              </a:solidFill>
              <a:latin typeface="Arial"/>
              <a:cs typeface="Arial"/>
            </a:rPr>
            <a:t>Finanzierungs-</a:t>
          </a:r>
        </a:p>
        <a:p>
          <a:pPr algn="l" rtl="0">
            <a:lnSpc>
              <a:spcPts val="1000"/>
            </a:lnSpc>
            <a:defRPr sz="1000"/>
          </a:pPr>
          <a:r>
            <a:rPr lang="de-CH" sz="1000" b="0" i="0" u="none" strike="noStrike" baseline="0">
              <a:solidFill>
                <a:srgbClr val="FFFFFF"/>
              </a:solidFill>
              <a:latin typeface="Arial"/>
              <a:cs typeface="Arial"/>
            </a:rPr>
            <a:t>planung</a:t>
          </a:r>
        </a:p>
      </xdr:txBody>
    </xdr:sp>
    <xdr:clientData/>
  </xdr:twoCellAnchor>
  <xdr:twoCellAnchor>
    <xdr:from>
      <xdr:col>0</xdr:col>
      <xdr:colOff>361950</xdr:colOff>
      <xdr:row>9</xdr:row>
      <xdr:rowOff>38100</xdr:rowOff>
    </xdr:from>
    <xdr:to>
      <xdr:col>1</xdr:col>
      <xdr:colOff>28575</xdr:colOff>
      <xdr:row>10</xdr:row>
      <xdr:rowOff>104775</xdr:rowOff>
    </xdr:to>
    <xdr:sp macro="" textlink="">
      <xdr:nvSpPr>
        <xdr:cNvPr id="17" name="AutoShape 123"/>
        <xdr:cNvSpPr>
          <a:spLocks noChangeArrowheads="1"/>
        </xdr:cNvSpPr>
      </xdr:nvSpPr>
      <xdr:spPr bwMode="auto">
        <a:xfrm>
          <a:off x="361950" y="1628775"/>
          <a:ext cx="657225" cy="228600"/>
        </a:xfrm>
        <a:prstGeom prst="downArrow">
          <a:avLst>
            <a:gd name="adj1" fmla="val 51722"/>
            <a:gd name="adj2" fmla="val 72727"/>
          </a:avLst>
        </a:prstGeom>
        <a:solidFill>
          <a:srgbClr val="006D41"/>
        </a:solidFill>
        <a:ln>
          <a:noFill/>
        </a:ln>
        <a:effectLst/>
        <a:extLst/>
      </xdr:spPr>
    </xdr:sp>
    <xdr:clientData/>
  </xdr:twoCellAnchor>
  <xdr:twoCellAnchor>
    <xdr:from>
      <xdr:col>0</xdr:col>
      <xdr:colOff>361950</xdr:colOff>
      <xdr:row>15</xdr:row>
      <xdr:rowOff>19050</xdr:rowOff>
    </xdr:from>
    <xdr:to>
      <xdr:col>1</xdr:col>
      <xdr:colOff>28575</xdr:colOff>
      <xdr:row>16</xdr:row>
      <xdr:rowOff>85725</xdr:rowOff>
    </xdr:to>
    <xdr:sp macro="" textlink="">
      <xdr:nvSpPr>
        <xdr:cNvPr id="18" name="AutoShape 124"/>
        <xdr:cNvSpPr>
          <a:spLocks noChangeArrowheads="1"/>
        </xdr:cNvSpPr>
      </xdr:nvSpPr>
      <xdr:spPr bwMode="auto">
        <a:xfrm>
          <a:off x="361950" y="2581275"/>
          <a:ext cx="657225" cy="228600"/>
        </a:xfrm>
        <a:prstGeom prst="downArrow">
          <a:avLst>
            <a:gd name="adj1" fmla="val 51722"/>
            <a:gd name="adj2" fmla="val 72727"/>
          </a:avLst>
        </a:prstGeom>
        <a:solidFill>
          <a:srgbClr val="006D41"/>
        </a:solidFill>
        <a:ln>
          <a:noFill/>
        </a:ln>
        <a:effectLs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142875</xdr:colOff>
      <xdr:row>2</xdr:row>
      <xdr:rowOff>19050</xdr:rowOff>
    </xdr:from>
    <xdr:to>
      <xdr:col>1</xdr:col>
      <xdr:colOff>200025</xdr:colOff>
      <xdr:row>4</xdr:row>
      <xdr:rowOff>9525</xdr:rowOff>
    </xdr:to>
    <xdr:grpSp>
      <xdr:nvGrpSpPr>
        <xdr:cNvPr id="2" name="Group 107"/>
        <xdr:cNvGrpSpPr>
          <a:grpSpLocks/>
        </xdr:cNvGrpSpPr>
      </xdr:nvGrpSpPr>
      <xdr:grpSpPr bwMode="auto">
        <a:xfrm>
          <a:off x="142875" y="209550"/>
          <a:ext cx="1047750" cy="523875"/>
          <a:chOff x="15" y="21"/>
          <a:chExt cx="110" cy="60"/>
        </a:xfrm>
      </xdr:grpSpPr>
      <xdr:pic>
        <xdr:nvPicPr>
          <xdr:cNvPr id="3" name="Picture 108" descr="U:\Meine Bilder\kmu_check_up.gif">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r="20300" b="8000"/>
          <a:stretch>
            <a:fillRect/>
          </a:stretch>
        </xdr:blipFill>
        <xdr:spPr bwMode="auto">
          <a:xfrm>
            <a:off x="15" y="21"/>
            <a:ext cx="110" cy="6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8"/>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Lst>
        </xdr:spPr>
      </xdr:pic>
      <xdr:sp macro="" textlink="">
        <xdr:nvSpPr>
          <xdr:cNvPr id="4" name="Text Box 109"/>
          <xdr:cNvSpPr txBox="1">
            <a:spLocks noChangeArrowheads="1"/>
          </xdr:cNvSpPr>
        </xdr:nvSpPr>
        <xdr:spPr bwMode="auto">
          <a:xfrm>
            <a:off x="15" y="25"/>
            <a:ext cx="48" cy="2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0" anchor="t" upright="1"/>
          <a:lstStyle/>
          <a:p>
            <a:pPr algn="l" rtl="0">
              <a:defRPr sz="1000"/>
            </a:pPr>
            <a:r>
              <a:rPr lang="de-CH" sz="1000" b="1" i="0" u="none" strike="noStrike" baseline="0">
                <a:solidFill>
                  <a:srgbClr val="000000"/>
                </a:solidFill>
                <a:latin typeface="Arial"/>
                <a:cs typeface="Arial"/>
              </a:rPr>
              <a:t>Home</a:t>
            </a:r>
          </a:p>
        </xdr:txBody>
      </xdr:sp>
    </xdr:grpSp>
    <xdr:clientData/>
  </xdr:twoCellAnchor>
  <xdr:twoCellAnchor>
    <xdr:from>
      <xdr:col>0</xdr:col>
      <xdr:colOff>142875</xdr:colOff>
      <xdr:row>32</xdr:row>
      <xdr:rowOff>19050</xdr:rowOff>
    </xdr:from>
    <xdr:to>
      <xdr:col>1</xdr:col>
      <xdr:colOff>200025</xdr:colOff>
      <xdr:row>34</xdr:row>
      <xdr:rowOff>57150</xdr:rowOff>
    </xdr:to>
    <xdr:sp macro="" textlink="">
      <xdr:nvSpPr>
        <xdr:cNvPr id="5" name="Text Box 110" descr="50%">
          <a:hlinkClick xmlns:r="http://schemas.openxmlformats.org/officeDocument/2006/relationships" r:id="rId3"/>
        </xdr:cNvPr>
        <xdr:cNvSpPr txBox="1">
          <a:spLocks noChangeArrowheads="1"/>
        </xdr:cNvSpPr>
      </xdr:nvSpPr>
      <xdr:spPr bwMode="auto">
        <a:xfrm>
          <a:off x="142875" y="5334000"/>
          <a:ext cx="1047750" cy="361950"/>
        </a:xfrm>
        <a:prstGeom prst="rect">
          <a:avLst/>
        </a:prstGeom>
        <a:solidFill>
          <a:srgbClr val="B3DC59"/>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1</a:t>
          </a:r>
        </a:p>
      </xdr:txBody>
    </xdr:sp>
    <xdr:clientData/>
  </xdr:twoCellAnchor>
  <xdr:twoCellAnchor>
    <xdr:from>
      <xdr:col>0</xdr:col>
      <xdr:colOff>142875</xdr:colOff>
      <xdr:row>34</xdr:row>
      <xdr:rowOff>95250</xdr:rowOff>
    </xdr:from>
    <xdr:to>
      <xdr:col>1</xdr:col>
      <xdr:colOff>200025</xdr:colOff>
      <xdr:row>36</xdr:row>
      <xdr:rowOff>133350</xdr:rowOff>
    </xdr:to>
    <xdr:sp macro="" textlink="">
      <xdr:nvSpPr>
        <xdr:cNvPr id="6" name="Text Box 111">
          <a:hlinkClick xmlns:r="http://schemas.openxmlformats.org/officeDocument/2006/relationships" r:id="rId4"/>
        </xdr:cNvPr>
        <xdr:cNvSpPr txBox="1">
          <a:spLocks noChangeArrowheads="1"/>
        </xdr:cNvSpPr>
      </xdr:nvSpPr>
      <xdr:spPr bwMode="auto">
        <a:xfrm>
          <a:off x="142875" y="5734050"/>
          <a:ext cx="1047750" cy="361950"/>
        </a:xfrm>
        <a:prstGeom prst="rect">
          <a:avLst/>
        </a:prstGeom>
        <a:solidFill>
          <a:srgbClr val="B3DC59"/>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0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2</a:t>
          </a:r>
        </a:p>
      </xdr:txBody>
    </xdr:sp>
    <xdr:clientData/>
  </xdr:twoCellAnchor>
  <xdr:twoCellAnchor>
    <xdr:from>
      <xdr:col>0</xdr:col>
      <xdr:colOff>142875</xdr:colOff>
      <xdr:row>37</xdr:row>
      <xdr:rowOff>0</xdr:rowOff>
    </xdr:from>
    <xdr:to>
      <xdr:col>1</xdr:col>
      <xdr:colOff>200025</xdr:colOff>
      <xdr:row>39</xdr:row>
      <xdr:rowOff>9525</xdr:rowOff>
    </xdr:to>
    <xdr:sp macro="" textlink="">
      <xdr:nvSpPr>
        <xdr:cNvPr id="7" name="Text Box 112">
          <a:hlinkClick xmlns:r="http://schemas.openxmlformats.org/officeDocument/2006/relationships" r:id="rId5"/>
        </xdr:cNvPr>
        <xdr:cNvSpPr txBox="1">
          <a:spLocks noChangeArrowheads="1"/>
        </xdr:cNvSpPr>
      </xdr:nvSpPr>
      <xdr:spPr bwMode="auto">
        <a:xfrm>
          <a:off x="142875" y="6134100"/>
          <a:ext cx="1047750" cy="361950"/>
        </a:xfrm>
        <a:prstGeom prst="rect">
          <a:avLst/>
        </a:prstGeom>
        <a:solidFill>
          <a:srgbClr val="B3DC59"/>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3</a:t>
          </a:r>
        </a:p>
      </xdr:txBody>
    </xdr:sp>
    <xdr:clientData/>
  </xdr:twoCellAnchor>
  <xdr:twoCellAnchor>
    <xdr:from>
      <xdr:col>0</xdr:col>
      <xdr:colOff>142875</xdr:colOff>
      <xdr:row>39</xdr:row>
      <xdr:rowOff>47625</xdr:rowOff>
    </xdr:from>
    <xdr:to>
      <xdr:col>1</xdr:col>
      <xdr:colOff>200025</xdr:colOff>
      <xdr:row>41</xdr:row>
      <xdr:rowOff>85725</xdr:rowOff>
    </xdr:to>
    <xdr:sp macro="" textlink="">
      <xdr:nvSpPr>
        <xdr:cNvPr id="8" name="Text Box 113">
          <a:hlinkClick xmlns:r="http://schemas.openxmlformats.org/officeDocument/2006/relationships" r:id="rId6"/>
        </xdr:cNvPr>
        <xdr:cNvSpPr txBox="1">
          <a:spLocks noChangeArrowheads="1"/>
        </xdr:cNvSpPr>
      </xdr:nvSpPr>
      <xdr:spPr bwMode="auto">
        <a:xfrm>
          <a:off x="142875" y="6534150"/>
          <a:ext cx="1047750" cy="361950"/>
        </a:xfrm>
        <a:prstGeom prst="rect">
          <a:avLst/>
        </a:prstGeom>
        <a:solidFill>
          <a:srgbClr val="B3DC59"/>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0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4</a:t>
          </a:r>
        </a:p>
      </xdr:txBody>
    </xdr:sp>
    <xdr:clientData/>
  </xdr:twoCellAnchor>
  <xdr:twoCellAnchor>
    <xdr:from>
      <xdr:col>0</xdr:col>
      <xdr:colOff>142875</xdr:colOff>
      <xdr:row>41</xdr:row>
      <xdr:rowOff>123825</xdr:rowOff>
    </xdr:from>
    <xdr:to>
      <xdr:col>1</xdr:col>
      <xdr:colOff>200025</xdr:colOff>
      <xdr:row>44</xdr:row>
      <xdr:rowOff>0</xdr:rowOff>
    </xdr:to>
    <xdr:sp macro="" textlink="">
      <xdr:nvSpPr>
        <xdr:cNvPr id="9" name="Text Box 114">
          <a:hlinkClick xmlns:r="http://schemas.openxmlformats.org/officeDocument/2006/relationships" r:id="rId7"/>
        </xdr:cNvPr>
        <xdr:cNvSpPr txBox="1">
          <a:spLocks noChangeArrowheads="1"/>
        </xdr:cNvSpPr>
      </xdr:nvSpPr>
      <xdr:spPr bwMode="auto">
        <a:xfrm>
          <a:off x="142875" y="6934200"/>
          <a:ext cx="1047750" cy="361950"/>
        </a:xfrm>
        <a:prstGeom prst="rect">
          <a:avLst/>
        </a:prstGeom>
        <a:pattFill prst="pct50">
          <a:fgClr>
            <a:srgbClr val="B3DC59"/>
          </a:fgClr>
          <a:bgClr>
            <a:schemeClr val="bg1"/>
          </a:bgClr>
        </a:patt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5</a:t>
          </a:r>
        </a:p>
      </xdr:txBody>
    </xdr:sp>
    <xdr:clientData/>
  </xdr:twoCellAnchor>
  <xdr:twoCellAnchor>
    <xdr:from>
      <xdr:col>0</xdr:col>
      <xdr:colOff>142875</xdr:colOff>
      <xdr:row>21</xdr:row>
      <xdr:rowOff>114300</xdr:rowOff>
    </xdr:from>
    <xdr:to>
      <xdr:col>1</xdr:col>
      <xdr:colOff>200025</xdr:colOff>
      <xdr:row>23</xdr:row>
      <xdr:rowOff>152400</xdr:rowOff>
    </xdr:to>
    <xdr:sp macro="" textlink="">
      <xdr:nvSpPr>
        <xdr:cNvPr id="10" name="Text Box 115">
          <a:hlinkClick xmlns:r="http://schemas.openxmlformats.org/officeDocument/2006/relationships" r:id="rId8"/>
        </xdr:cNvPr>
        <xdr:cNvSpPr txBox="1">
          <a:spLocks noChangeArrowheads="1"/>
        </xdr:cNvSpPr>
      </xdr:nvSpPr>
      <xdr:spPr bwMode="auto">
        <a:xfrm>
          <a:off x="142875" y="3648075"/>
          <a:ext cx="1047750" cy="361950"/>
        </a:xfrm>
        <a:prstGeom prst="rect">
          <a:avLst/>
        </a:prstGeom>
        <a:solidFill>
          <a:srgbClr val="80B613"/>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ysClr val="windowText" lastClr="000000"/>
              </a:solidFill>
              <a:latin typeface="Arial"/>
              <a:cs typeface="Arial"/>
            </a:rPr>
            <a:t>Planbilanz</a:t>
          </a:r>
        </a:p>
      </xdr:txBody>
    </xdr:sp>
    <xdr:clientData/>
  </xdr:twoCellAnchor>
  <xdr:twoCellAnchor>
    <xdr:from>
      <xdr:col>0</xdr:col>
      <xdr:colOff>142875</xdr:colOff>
      <xdr:row>24</xdr:row>
      <xdr:rowOff>28575</xdr:rowOff>
    </xdr:from>
    <xdr:to>
      <xdr:col>1</xdr:col>
      <xdr:colOff>200025</xdr:colOff>
      <xdr:row>26</xdr:row>
      <xdr:rowOff>66675</xdr:rowOff>
    </xdr:to>
    <xdr:sp macro="" textlink="">
      <xdr:nvSpPr>
        <xdr:cNvPr id="11" name="Text Box 116">
          <a:hlinkClick xmlns:r="http://schemas.openxmlformats.org/officeDocument/2006/relationships" r:id="rId9"/>
        </xdr:cNvPr>
        <xdr:cNvSpPr txBox="1">
          <a:spLocks noChangeArrowheads="1"/>
        </xdr:cNvSpPr>
      </xdr:nvSpPr>
      <xdr:spPr bwMode="auto">
        <a:xfrm>
          <a:off x="142875" y="4048125"/>
          <a:ext cx="1047750" cy="361950"/>
        </a:xfrm>
        <a:prstGeom prst="rect">
          <a:avLst/>
        </a:prstGeom>
        <a:solidFill>
          <a:srgbClr val="80B613"/>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ysClr val="windowText" lastClr="000000"/>
              </a:solidFill>
              <a:latin typeface="Arial"/>
              <a:cs typeface="Arial"/>
            </a:rPr>
            <a:t>Plan-ER</a:t>
          </a:r>
        </a:p>
      </xdr:txBody>
    </xdr:sp>
    <xdr:clientData/>
  </xdr:twoCellAnchor>
  <xdr:twoCellAnchor>
    <xdr:from>
      <xdr:col>0</xdr:col>
      <xdr:colOff>142875</xdr:colOff>
      <xdr:row>26</xdr:row>
      <xdr:rowOff>104775</xdr:rowOff>
    </xdr:from>
    <xdr:to>
      <xdr:col>1</xdr:col>
      <xdr:colOff>200025</xdr:colOff>
      <xdr:row>28</xdr:row>
      <xdr:rowOff>142875</xdr:rowOff>
    </xdr:to>
    <xdr:sp macro="" textlink="">
      <xdr:nvSpPr>
        <xdr:cNvPr id="12" name="Text Box 117">
          <a:hlinkClick xmlns:r="http://schemas.openxmlformats.org/officeDocument/2006/relationships" r:id="rId10"/>
        </xdr:cNvPr>
        <xdr:cNvSpPr txBox="1">
          <a:spLocks noChangeArrowheads="1"/>
        </xdr:cNvSpPr>
      </xdr:nvSpPr>
      <xdr:spPr bwMode="auto">
        <a:xfrm>
          <a:off x="142875" y="4448175"/>
          <a:ext cx="1047750" cy="361950"/>
        </a:xfrm>
        <a:prstGeom prst="rect">
          <a:avLst/>
        </a:prstGeom>
        <a:solidFill>
          <a:srgbClr val="80B613"/>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ysClr val="windowText" lastClr="000000"/>
              </a:solidFill>
              <a:latin typeface="Arial"/>
              <a:cs typeface="Arial"/>
            </a:rPr>
            <a:t>Plan-MFR</a:t>
          </a:r>
        </a:p>
      </xdr:txBody>
    </xdr:sp>
    <xdr:clientData/>
  </xdr:twoCellAnchor>
  <xdr:twoCellAnchor>
    <xdr:from>
      <xdr:col>0</xdr:col>
      <xdr:colOff>142875</xdr:colOff>
      <xdr:row>29</xdr:row>
      <xdr:rowOff>19050</xdr:rowOff>
    </xdr:from>
    <xdr:to>
      <xdr:col>1</xdr:col>
      <xdr:colOff>200025</xdr:colOff>
      <xdr:row>31</xdr:row>
      <xdr:rowOff>57150</xdr:rowOff>
    </xdr:to>
    <xdr:sp macro="" textlink="">
      <xdr:nvSpPr>
        <xdr:cNvPr id="13" name="Text Box 118">
          <a:hlinkClick xmlns:r="http://schemas.openxmlformats.org/officeDocument/2006/relationships" r:id="rId11"/>
        </xdr:cNvPr>
        <xdr:cNvSpPr txBox="1">
          <a:spLocks noChangeArrowheads="1"/>
        </xdr:cNvSpPr>
      </xdr:nvSpPr>
      <xdr:spPr bwMode="auto">
        <a:xfrm>
          <a:off x="142875" y="4848225"/>
          <a:ext cx="1047750" cy="361950"/>
        </a:xfrm>
        <a:prstGeom prst="rect">
          <a:avLst/>
        </a:prstGeom>
        <a:solidFill>
          <a:srgbClr val="80B613"/>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ysClr val="windowText" lastClr="000000"/>
              </a:solidFill>
              <a:latin typeface="Arial"/>
              <a:cs typeface="Arial"/>
            </a:rPr>
            <a:t>Kennzahlen</a:t>
          </a:r>
        </a:p>
      </xdr:txBody>
    </xdr:sp>
    <xdr:clientData/>
  </xdr:twoCellAnchor>
  <xdr:twoCellAnchor>
    <xdr:from>
      <xdr:col>0</xdr:col>
      <xdr:colOff>142875</xdr:colOff>
      <xdr:row>4</xdr:row>
      <xdr:rowOff>76200</xdr:rowOff>
    </xdr:from>
    <xdr:to>
      <xdr:col>1</xdr:col>
      <xdr:colOff>200025</xdr:colOff>
      <xdr:row>9</xdr:row>
      <xdr:rowOff>38100</xdr:rowOff>
    </xdr:to>
    <xdr:sp macro="" textlink="">
      <xdr:nvSpPr>
        <xdr:cNvPr id="14" name="Text Box 120">
          <a:hlinkClick xmlns:r="http://schemas.openxmlformats.org/officeDocument/2006/relationships" r:id="rId12"/>
        </xdr:cNvPr>
        <xdr:cNvSpPr txBox="1">
          <a:spLocks noChangeArrowheads="1"/>
        </xdr:cNvSpPr>
      </xdr:nvSpPr>
      <xdr:spPr bwMode="auto">
        <a:xfrm>
          <a:off x="142875" y="800100"/>
          <a:ext cx="1047750" cy="828675"/>
        </a:xfrm>
        <a:prstGeom prst="rect">
          <a:avLst/>
        </a:prstGeom>
        <a:solidFill>
          <a:srgbClr val="006D41"/>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Eröffnungs-</a:t>
          </a:r>
        </a:p>
        <a:p>
          <a:pPr algn="l" rtl="0">
            <a:defRPr sz="1000"/>
          </a:pPr>
          <a:r>
            <a:rPr lang="de-CH" sz="1000" b="0" i="0" u="none" strike="noStrike" baseline="0">
              <a:solidFill>
                <a:srgbClr val="FFFFFF"/>
              </a:solidFill>
              <a:latin typeface="Arial"/>
              <a:cs typeface="Arial"/>
            </a:rPr>
            <a:t>bilanz &amp;</a:t>
          </a:r>
        </a:p>
        <a:p>
          <a:pPr algn="l" rtl="0">
            <a:defRPr sz="1000"/>
          </a:pPr>
          <a:r>
            <a:rPr lang="de-CH" sz="1000" b="0" i="0" u="none" strike="noStrike" baseline="0">
              <a:solidFill>
                <a:srgbClr val="FFFFFF"/>
              </a:solidFill>
              <a:latin typeface="Arial"/>
              <a:cs typeface="Arial"/>
            </a:rPr>
            <a:t>Bilanz-</a:t>
          </a:r>
        </a:p>
        <a:p>
          <a:pPr algn="l" rtl="0">
            <a:defRPr sz="1000"/>
          </a:pPr>
          <a:r>
            <a:rPr lang="de-CH" sz="1000" b="0" i="0" u="none" strike="noStrike" baseline="0">
              <a:solidFill>
                <a:srgbClr val="FFFFFF"/>
              </a:solidFill>
              <a:latin typeface="Arial"/>
              <a:cs typeface="Arial"/>
            </a:rPr>
            <a:t>parameter</a:t>
          </a:r>
        </a:p>
      </xdr:txBody>
    </xdr:sp>
    <xdr:clientData/>
  </xdr:twoCellAnchor>
  <xdr:twoCellAnchor>
    <xdr:from>
      <xdr:col>0</xdr:col>
      <xdr:colOff>142875</xdr:colOff>
      <xdr:row>10</xdr:row>
      <xdr:rowOff>104775</xdr:rowOff>
    </xdr:from>
    <xdr:to>
      <xdr:col>1</xdr:col>
      <xdr:colOff>200025</xdr:colOff>
      <xdr:row>15</xdr:row>
      <xdr:rowOff>19050</xdr:rowOff>
    </xdr:to>
    <xdr:sp macro="" textlink="">
      <xdr:nvSpPr>
        <xdr:cNvPr id="15" name="Text Box 121">
          <a:hlinkClick xmlns:r="http://schemas.openxmlformats.org/officeDocument/2006/relationships" r:id="rId13"/>
        </xdr:cNvPr>
        <xdr:cNvSpPr txBox="1">
          <a:spLocks noChangeArrowheads="1"/>
        </xdr:cNvSpPr>
      </xdr:nvSpPr>
      <xdr:spPr bwMode="auto">
        <a:xfrm>
          <a:off x="142875" y="1857375"/>
          <a:ext cx="1047750" cy="723900"/>
        </a:xfrm>
        <a:prstGeom prst="rect">
          <a:avLst/>
        </a:prstGeom>
        <a:solidFill>
          <a:srgbClr val="006D41"/>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Geschäfts-</a:t>
          </a:r>
        </a:p>
        <a:p>
          <a:pPr algn="l" rtl="0">
            <a:defRPr sz="1000"/>
          </a:pPr>
          <a:r>
            <a:rPr lang="de-CH" sz="1000" b="0" i="0" u="none" strike="noStrike" baseline="0">
              <a:solidFill>
                <a:srgbClr val="FFFFFF"/>
              </a:solidFill>
              <a:latin typeface="Arial"/>
              <a:cs typeface="Arial"/>
            </a:rPr>
            <a:t>entwicklung &amp;</a:t>
          </a:r>
        </a:p>
        <a:p>
          <a:pPr algn="l" rtl="0">
            <a:defRPr sz="1000"/>
          </a:pPr>
          <a:r>
            <a:rPr lang="de-CH" sz="1000" b="0" i="0" u="none" strike="noStrike" baseline="0">
              <a:solidFill>
                <a:srgbClr val="FFFFFF"/>
              </a:solidFill>
              <a:latin typeface="Arial"/>
              <a:cs typeface="Arial"/>
            </a:rPr>
            <a:t>Investitions-</a:t>
          </a:r>
        </a:p>
        <a:p>
          <a:pPr algn="l" rtl="0">
            <a:defRPr sz="1000"/>
          </a:pPr>
          <a:r>
            <a:rPr lang="de-CH" sz="1000" b="0" i="0" u="none" strike="noStrike" baseline="0">
              <a:solidFill>
                <a:srgbClr val="FFFFFF"/>
              </a:solidFill>
              <a:latin typeface="Arial"/>
              <a:cs typeface="Arial"/>
            </a:rPr>
            <a:t>planung</a:t>
          </a:r>
        </a:p>
      </xdr:txBody>
    </xdr:sp>
    <xdr:clientData/>
  </xdr:twoCellAnchor>
  <xdr:twoCellAnchor>
    <xdr:from>
      <xdr:col>0</xdr:col>
      <xdr:colOff>142875</xdr:colOff>
      <xdr:row>16</xdr:row>
      <xdr:rowOff>85725</xdr:rowOff>
    </xdr:from>
    <xdr:to>
      <xdr:col>1</xdr:col>
      <xdr:colOff>200025</xdr:colOff>
      <xdr:row>20</xdr:row>
      <xdr:rowOff>152400</xdr:rowOff>
    </xdr:to>
    <xdr:sp macro="" textlink="">
      <xdr:nvSpPr>
        <xdr:cNvPr id="16" name="Text Box 122">
          <a:hlinkClick xmlns:r="http://schemas.openxmlformats.org/officeDocument/2006/relationships" r:id="rId14"/>
        </xdr:cNvPr>
        <xdr:cNvSpPr txBox="1">
          <a:spLocks noChangeArrowheads="1"/>
        </xdr:cNvSpPr>
      </xdr:nvSpPr>
      <xdr:spPr bwMode="auto">
        <a:xfrm>
          <a:off x="142875" y="2809875"/>
          <a:ext cx="1047750" cy="714375"/>
        </a:xfrm>
        <a:prstGeom prst="rect">
          <a:avLst/>
        </a:prstGeom>
        <a:solidFill>
          <a:srgbClr val="006D41"/>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FFFFFF"/>
              </a:solidFill>
              <a:latin typeface="Arial"/>
              <a:cs typeface="Arial"/>
            </a:rPr>
            <a:t>Finanzierungs-</a:t>
          </a:r>
        </a:p>
        <a:p>
          <a:pPr algn="l" rtl="0">
            <a:lnSpc>
              <a:spcPts val="1000"/>
            </a:lnSpc>
            <a:defRPr sz="1000"/>
          </a:pPr>
          <a:r>
            <a:rPr lang="de-CH" sz="1000" b="0" i="0" u="none" strike="noStrike" baseline="0">
              <a:solidFill>
                <a:srgbClr val="FFFFFF"/>
              </a:solidFill>
              <a:latin typeface="Arial"/>
              <a:cs typeface="Arial"/>
            </a:rPr>
            <a:t>planung</a:t>
          </a:r>
        </a:p>
      </xdr:txBody>
    </xdr:sp>
    <xdr:clientData/>
  </xdr:twoCellAnchor>
  <xdr:twoCellAnchor>
    <xdr:from>
      <xdr:col>0</xdr:col>
      <xdr:colOff>361950</xdr:colOff>
      <xdr:row>9</xdr:row>
      <xdr:rowOff>38100</xdr:rowOff>
    </xdr:from>
    <xdr:to>
      <xdr:col>1</xdr:col>
      <xdr:colOff>28575</xdr:colOff>
      <xdr:row>10</xdr:row>
      <xdr:rowOff>104775</xdr:rowOff>
    </xdr:to>
    <xdr:sp macro="" textlink="">
      <xdr:nvSpPr>
        <xdr:cNvPr id="17" name="AutoShape 123"/>
        <xdr:cNvSpPr>
          <a:spLocks noChangeArrowheads="1"/>
        </xdr:cNvSpPr>
      </xdr:nvSpPr>
      <xdr:spPr bwMode="auto">
        <a:xfrm>
          <a:off x="361950" y="1628775"/>
          <a:ext cx="657225" cy="228600"/>
        </a:xfrm>
        <a:prstGeom prst="downArrow">
          <a:avLst>
            <a:gd name="adj1" fmla="val 51722"/>
            <a:gd name="adj2" fmla="val 72727"/>
          </a:avLst>
        </a:prstGeom>
        <a:solidFill>
          <a:srgbClr val="006D41"/>
        </a:solidFill>
        <a:ln>
          <a:noFill/>
        </a:ln>
        <a:effectLst/>
        <a:extLst/>
      </xdr:spPr>
    </xdr:sp>
    <xdr:clientData/>
  </xdr:twoCellAnchor>
  <xdr:twoCellAnchor>
    <xdr:from>
      <xdr:col>0</xdr:col>
      <xdr:colOff>361950</xdr:colOff>
      <xdr:row>15</xdr:row>
      <xdr:rowOff>19050</xdr:rowOff>
    </xdr:from>
    <xdr:to>
      <xdr:col>1</xdr:col>
      <xdr:colOff>28575</xdr:colOff>
      <xdr:row>16</xdr:row>
      <xdr:rowOff>85725</xdr:rowOff>
    </xdr:to>
    <xdr:sp macro="" textlink="">
      <xdr:nvSpPr>
        <xdr:cNvPr id="18" name="AutoShape 124"/>
        <xdr:cNvSpPr>
          <a:spLocks noChangeArrowheads="1"/>
        </xdr:cNvSpPr>
      </xdr:nvSpPr>
      <xdr:spPr bwMode="auto">
        <a:xfrm>
          <a:off x="361950" y="2581275"/>
          <a:ext cx="657225" cy="228600"/>
        </a:xfrm>
        <a:prstGeom prst="downArrow">
          <a:avLst>
            <a:gd name="adj1" fmla="val 51722"/>
            <a:gd name="adj2" fmla="val 72727"/>
          </a:avLst>
        </a:prstGeom>
        <a:solidFill>
          <a:srgbClr val="006D41"/>
        </a:solidFill>
        <a:ln>
          <a:noFill/>
        </a:ln>
        <a:effectLs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142875</xdr:colOff>
      <xdr:row>3</xdr:row>
      <xdr:rowOff>9525</xdr:rowOff>
    </xdr:from>
    <xdr:to>
      <xdr:col>1</xdr:col>
      <xdr:colOff>200025</xdr:colOff>
      <xdr:row>5</xdr:row>
      <xdr:rowOff>0</xdr:rowOff>
    </xdr:to>
    <xdr:grpSp>
      <xdr:nvGrpSpPr>
        <xdr:cNvPr id="1284" name="Group 67"/>
        <xdr:cNvGrpSpPr>
          <a:grpSpLocks/>
        </xdr:cNvGrpSpPr>
      </xdr:nvGrpSpPr>
      <xdr:grpSpPr bwMode="auto">
        <a:xfrm>
          <a:off x="142875" y="219075"/>
          <a:ext cx="1047750" cy="561975"/>
          <a:chOff x="15" y="21"/>
          <a:chExt cx="110" cy="60"/>
        </a:xfrm>
      </xdr:grpSpPr>
      <xdr:pic>
        <xdr:nvPicPr>
          <xdr:cNvPr id="1300" name="Picture 61" descr="U:\Meine Bilder\kmu_check_up.gif">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r="20300" b="8000"/>
          <a:stretch>
            <a:fillRect/>
          </a:stretch>
        </xdr:blipFill>
        <xdr:spPr bwMode="auto">
          <a:xfrm>
            <a:off x="15" y="21"/>
            <a:ext cx="110" cy="6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8"/>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Lst>
        </xdr:spPr>
      </xdr:pic>
      <xdr:sp macro="" textlink="">
        <xdr:nvSpPr>
          <xdr:cNvPr id="1086" name="Text Box 62"/>
          <xdr:cNvSpPr txBox="1">
            <a:spLocks noChangeArrowheads="1"/>
          </xdr:cNvSpPr>
        </xdr:nvSpPr>
        <xdr:spPr bwMode="auto">
          <a:xfrm>
            <a:off x="15" y="25"/>
            <a:ext cx="48" cy="2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0" anchor="t" upright="1"/>
          <a:lstStyle/>
          <a:p>
            <a:pPr algn="l" rtl="0">
              <a:defRPr sz="1000"/>
            </a:pPr>
            <a:r>
              <a:rPr lang="de-CH" sz="1000" b="1" i="0" u="none" strike="noStrike" baseline="0">
                <a:solidFill>
                  <a:srgbClr val="000000"/>
                </a:solidFill>
                <a:latin typeface="Arial"/>
                <a:cs typeface="Arial"/>
              </a:rPr>
              <a:t>Home</a:t>
            </a:r>
          </a:p>
        </xdr:txBody>
      </xdr:sp>
    </xdr:grpSp>
    <xdr:clientData/>
  </xdr:twoCellAnchor>
  <xdr:twoCellAnchor>
    <xdr:from>
      <xdr:col>0</xdr:col>
      <xdr:colOff>142875</xdr:colOff>
      <xdr:row>28</xdr:row>
      <xdr:rowOff>57150</xdr:rowOff>
    </xdr:from>
    <xdr:to>
      <xdr:col>1</xdr:col>
      <xdr:colOff>200025</xdr:colOff>
      <xdr:row>30</xdr:row>
      <xdr:rowOff>38100</xdr:rowOff>
    </xdr:to>
    <xdr:sp macro="" textlink="">
      <xdr:nvSpPr>
        <xdr:cNvPr id="1070" name="Text Box 46">
          <a:hlinkClick xmlns:r="http://schemas.openxmlformats.org/officeDocument/2006/relationships" r:id="rId3"/>
        </xdr:cNvPr>
        <xdr:cNvSpPr txBox="1">
          <a:spLocks noChangeArrowheads="1"/>
        </xdr:cNvSpPr>
      </xdr:nvSpPr>
      <xdr:spPr bwMode="auto">
        <a:xfrm>
          <a:off x="142875" y="5314950"/>
          <a:ext cx="1047750" cy="361950"/>
        </a:xfrm>
        <a:prstGeom prst="rect">
          <a:avLst/>
        </a:prstGeom>
        <a:solidFill>
          <a:srgbClr val="B3DC59"/>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1</a:t>
          </a:r>
        </a:p>
      </xdr:txBody>
    </xdr:sp>
    <xdr:clientData/>
  </xdr:twoCellAnchor>
  <xdr:twoCellAnchor>
    <xdr:from>
      <xdr:col>0</xdr:col>
      <xdr:colOff>142875</xdr:colOff>
      <xdr:row>30</xdr:row>
      <xdr:rowOff>76200</xdr:rowOff>
    </xdr:from>
    <xdr:to>
      <xdr:col>1</xdr:col>
      <xdr:colOff>200025</xdr:colOff>
      <xdr:row>32</xdr:row>
      <xdr:rowOff>57150</xdr:rowOff>
    </xdr:to>
    <xdr:sp macro="" textlink="">
      <xdr:nvSpPr>
        <xdr:cNvPr id="1071" name="Text Box 47">
          <a:hlinkClick xmlns:r="http://schemas.openxmlformats.org/officeDocument/2006/relationships" r:id="rId4"/>
        </xdr:cNvPr>
        <xdr:cNvSpPr txBox="1">
          <a:spLocks noChangeArrowheads="1"/>
        </xdr:cNvSpPr>
      </xdr:nvSpPr>
      <xdr:spPr bwMode="auto">
        <a:xfrm>
          <a:off x="142875" y="5715000"/>
          <a:ext cx="1047750" cy="361950"/>
        </a:xfrm>
        <a:prstGeom prst="rect">
          <a:avLst/>
        </a:prstGeom>
        <a:solidFill>
          <a:srgbClr val="B3DC59"/>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2</a:t>
          </a:r>
        </a:p>
      </xdr:txBody>
    </xdr:sp>
    <xdr:clientData/>
  </xdr:twoCellAnchor>
  <xdr:twoCellAnchor>
    <xdr:from>
      <xdr:col>0</xdr:col>
      <xdr:colOff>142875</xdr:colOff>
      <xdr:row>32</xdr:row>
      <xdr:rowOff>95250</xdr:rowOff>
    </xdr:from>
    <xdr:to>
      <xdr:col>1</xdr:col>
      <xdr:colOff>200025</xdr:colOff>
      <xdr:row>33</xdr:row>
      <xdr:rowOff>133350</xdr:rowOff>
    </xdr:to>
    <xdr:sp macro="" textlink="">
      <xdr:nvSpPr>
        <xdr:cNvPr id="1072" name="Text Box 48">
          <a:hlinkClick xmlns:r="http://schemas.openxmlformats.org/officeDocument/2006/relationships" r:id="rId5"/>
        </xdr:cNvPr>
        <xdr:cNvSpPr txBox="1">
          <a:spLocks noChangeArrowheads="1"/>
        </xdr:cNvSpPr>
      </xdr:nvSpPr>
      <xdr:spPr bwMode="auto">
        <a:xfrm>
          <a:off x="142875" y="6115050"/>
          <a:ext cx="1047750" cy="361950"/>
        </a:xfrm>
        <a:prstGeom prst="rect">
          <a:avLst/>
        </a:prstGeom>
        <a:solidFill>
          <a:srgbClr val="B3DC59"/>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0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3</a:t>
          </a:r>
        </a:p>
      </xdr:txBody>
    </xdr:sp>
    <xdr:clientData/>
  </xdr:twoCellAnchor>
  <xdr:twoCellAnchor>
    <xdr:from>
      <xdr:col>0</xdr:col>
      <xdr:colOff>142875</xdr:colOff>
      <xdr:row>33</xdr:row>
      <xdr:rowOff>171450</xdr:rowOff>
    </xdr:from>
    <xdr:to>
      <xdr:col>1</xdr:col>
      <xdr:colOff>200025</xdr:colOff>
      <xdr:row>35</xdr:row>
      <xdr:rowOff>152400</xdr:rowOff>
    </xdr:to>
    <xdr:sp macro="" textlink="">
      <xdr:nvSpPr>
        <xdr:cNvPr id="1073" name="Text Box 49">
          <a:hlinkClick xmlns:r="http://schemas.openxmlformats.org/officeDocument/2006/relationships" r:id="rId6"/>
        </xdr:cNvPr>
        <xdr:cNvSpPr txBox="1">
          <a:spLocks noChangeArrowheads="1"/>
        </xdr:cNvSpPr>
      </xdr:nvSpPr>
      <xdr:spPr bwMode="auto">
        <a:xfrm>
          <a:off x="142875" y="6515100"/>
          <a:ext cx="1047750" cy="361950"/>
        </a:xfrm>
        <a:prstGeom prst="rect">
          <a:avLst/>
        </a:prstGeom>
        <a:solidFill>
          <a:srgbClr val="B3DC59"/>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4</a:t>
          </a:r>
        </a:p>
      </xdr:txBody>
    </xdr:sp>
    <xdr:clientData/>
  </xdr:twoCellAnchor>
  <xdr:twoCellAnchor>
    <xdr:from>
      <xdr:col>0</xdr:col>
      <xdr:colOff>142875</xdr:colOff>
      <xdr:row>36</xdr:row>
      <xdr:rowOff>0</xdr:rowOff>
    </xdr:from>
    <xdr:to>
      <xdr:col>1</xdr:col>
      <xdr:colOff>200025</xdr:colOff>
      <xdr:row>37</xdr:row>
      <xdr:rowOff>171450</xdr:rowOff>
    </xdr:to>
    <xdr:sp macro="" textlink="">
      <xdr:nvSpPr>
        <xdr:cNvPr id="1074" name="Text Box 50">
          <a:hlinkClick xmlns:r="http://schemas.openxmlformats.org/officeDocument/2006/relationships" r:id="rId7"/>
        </xdr:cNvPr>
        <xdr:cNvSpPr txBox="1">
          <a:spLocks noChangeArrowheads="1"/>
        </xdr:cNvSpPr>
      </xdr:nvSpPr>
      <xdr:spPr bwMode="auto">
        <a:xfrm>
          <a:off x="142875" y="6915150"/>
          <a:ext cx="1047750" cy="361950"/>
        </a:xfrm>
        <a:prstGeom prst="rect">
          <a:avLst/>
        </a:prstGeom>
        <a:solidFill>
          <a:srgbClr val="B3DC59"/>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5</a:t>
          </a:r>
        </a:p>
      </xdr:txBody>
    </xdr:sp>
    <xdr:clientData/>
  </xdr:twoCellAnchor>
  <xdr:twoCellAnchor>
    <xdr:from>
      <xdr:col>0</xdr:col>
      <xdr:colOff>142875</xdr:colOff>
      <xdr:row>19</xdr:row>
      <xdr:rowOff>85725</xdr:rowOff>
    </xdr:from>
    <xdr:to>
      <xdr:col>1</xdr:col>
      <xdr:colOff>200025</xdr:colOff>
      <xdr:row>21</xdr:row>
      <xdr:rowOff>66675</xdr:rowOff>
    </xdr:to>
    <xdr:sp macro="" textlink="">
      <xdr:nvSpPr>
        <xdr:cNvPr id="1066" name="Text Box 42">
          <a:hlinkClick xmlns:r="http://schemas.openxmlformats.org/officeDocument/2006/relationships" r:id="rId8"/>
        </xdr:cNvPr>
        <xdr:cNvSpPr txBox="1">
          <a:spLocks noChangeArrowheads="1"/>
        </xdr:cNvSpPr>
      </xdr:nvSpPr>
      <xdr:spPr bwMode="auto">
        <a:xfrm>
          <a:off x="142875" y="3629025"/>
          <a:ext cx="1047750" cy="361950"/>
        </a:xfrm>
        <a:prstGeom prst="rect">
          <a:avLst/>
        </a:prstGeom>
        <a:solidFill>
          <a:srgbClr val="80B613"/>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ysClr val="windowText" lastClr="000000"/>
              </a:solidFill>
              <a:latin typeface="Arial"/>
              <a:cs typeface="Arial"/>
            </a:rPr>
            <a:t>Planbilanz</a:t>
          </a:r>
        </a:p>
      </xdr:txBody>
    </xdr:sp>
    <xdr:clientData/>
  </xdr:twoCellAnchor>
  <xdr:twoCellAnchor>
    <xdr:from>
      <xdr:col>0</xdr:col>
      <xdr:colOff>142875</xdr:colOff>
      <xdr:row>21</xdr:row>
      <xdr:rowOff>104775</xdr:rowOff>
    </xdr:from>
    <xdr:to>
      <xdr:col>1</xdr:col>
      <xdr:colOff>200025</xdr:colOff>
      <xdr:row>23</xdr:row>
      <xdr:rowOff>85725</xdr:rowOff>
    </xdr:to>
    <xdr:sp macro="" textlink="">
      <xdr:nvSpPr>
        <xdr:cNvPr id="1067" name="Text Box 43">
          <a:hlinkClick xmlns:r="http://schemas.openxmlformats.org/officeDocument/2006/relationships" r:id="rId9"/>
        </xdr:cNvPr>
        <xdr:cNvSpPr txBox="1">
          <a:spLocks noChangeArrowheads="1"/>
        </xdr:cNvSpPr>
      </xdr:nvSpPr>
      <xdr:spPr bwMode="auto">
        <a:xfrm>
          <a:off x="142875" y="4029075"/>
          <a:ext cx="1047750" cy="361950"/>
        </a:xfrm>
        <a:prstGeom prst="rect">
          <a:avLst/>
        </a:prstGeom>
        <a:solidFill>
          <a:srgbClr val="80B613"/>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ysClr val="windowText" lastClr="000000"/>
              </a:solidFill>
              <a:latin typeface="Arial"/>
              <a:cs typeface="Arial"/>
            </a:rPr>
            <a:t>Plan-ER</a:t>
          </a:r>
        </a:p>
      </xdr:txBody>
    </xdr:sp>
    <xdr:clientData/>
  </xdr:twoCellAnchor>
  <xdr:twoCellAnchor>
    <xdr:from>
      <xdr:col>0</xdr:col>
      <xdr:colOff>142875</xdr:colOff>
      <xdr:row>23</xdr:row>
      <xdr:rowOff>123825</xdr:rowOff>
    </xdr:from>
    <xdr:to>
      <xdr:col>1</xdr:col>
      <xdr:colOff>200025</xdr:colOff>
      <xdr:row>25</xdr:row>
      <xdr:rowOff>104775</xdr:rowOff>
    </xdr:to>
    <xdr:sp macro="" textlink="">
      <xdr:nvSpPr>
        <xdr:cNvPr id="1068" name="Text Box 44">
          <a:hlinkClick xmlns:r="http://schemas.openxmlformats.org/officeDocument/2006/relationships" r:id="rId10"/>
        </xdr:cNvPr>
        <xdr:cNvSpPr txBox="1">
          <a:spLocks noChangeArrowheads="1"/>
        </xdr:cNvSpPr>
      </xdr:nvSpPr>
      <xdr:spPr bwMode="auto">
        <a:xfrm>
          <a:off x="142875" y="4429125"/>
          <a:ext cx="1047750" cy="361950"/>
        </a:xfrm>
        <a:prstGeom prst="rect">
          <a:avLst/>
        </a:prstGeom>
        <a:solidFill>
          <a:srgbClr val="80B613"/>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ysClr val="windowText" lastClr="000000"/>
              </a:solidFill>
              <a:latin typeface="Arial"/>
              <a:cs typeface="Arial"/>
            </a:rPr>
            <a:t>Plan-MFR</a:t>
          </a:r>
        </a:p>
      </xdr:txBody>
    </xdr:sp>
    <xdr:clientData/>
  </xdr:twoCellAnchor>
  <xdr:twoCellAnchor>
    <xdr:from>
      <xdr:col>0</xdr:col>
      <xdr:colOff>142875</xdr:colOff>
      <xdr:row>25</xdr:row>
      <xdr:rowOff>142875</xdr:rowOff>
    </xdr:from>
    <xdr:to>
      <xdr:col>1</xdr:col>
      <xdr:colOff>200025</xdr:colOff>
      <xdr:row>27</xdr:row>
      <xdr:rowOff>123825</xdr:rowOff>
    </xdr:to>
    <xdr:sp macro="" textlink="">
      <xdr:nvSpPr>
        <xdr:cNvPr id="1082" name="Text Box 58">
          <a:hlinkClick xmlns:r="http://schemas.openxmlformats.org/officeDocument/2006/relationships" r:id="rId11"/>
        </xdr:cNvPr>
        <xdr:cNvSpPr txBox="1">
          <a:spLocks noChangeArrowheads="1"/>
        </xdr:cNvSpPr>
      </xdr:nvSpPr>
      <xdr:spPr bwMode="auto">
        <a:xfrm>
          <a:off x="142875" y="4829175"/>
          <a:ext cx="1047750" cy="361950"/>
        </a:xfrm>
        <a:prstGeom prst="rect">
          <a:avLst/>
        </a:prstGeom>
        <a:solidFill>
          <a:srgbClr val="80B613"/>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ysClr val="windowText" lastClr="000000"/>
              </a:solidFill>
              <a:latin typeface="Arial"/>
              <a:cs typeface="Arial"/>
            </a:rPr>
            <a:t>Kennzahlen</a:t>
          </a:r>
        </a:p>
      </xdr:txBody>
    </xdr:sp>
    <xdr:clientData/>
  </xdr:twoCellAnchor>
  <xdr:twoCellAnchor>
    <xdr:from>
      <xdr:col>0</xdr:col>
      <xdr:colOff>142875</xdr:colOff>
      <xdr:row>5</xdr:row>
      <xdr:rowOff>57150</xdr:rowOff>
    </xdr:from>
    <xdr:to>
      <xdr:col>1</xdr:col>
      <xdr:colOff>200025</xdr:colOff>
      <xdr:row>18</xdr:row>
      <xdr:rowOff>152400</xdr:rowOff>
    </xdr:to>
    <xdr:grpSp>
      <xdr:nvGrpSpPr>
        <xdr:cNvPr id="1294" name="Group 72"/>
        <xdr:cNvGrpSpPr>
          <a:grpSpLocks/>
        </xdr:cNvGrpSpPr>
      </xdr:nvGrpSpPr>
      <xdr:grpSpPr bwMode="auto">
        <a:xfrm>
          <a:off x="142875" y="838200"/>
          <a:ext cx="1047750" cy="2895600"/>
          <a:chOff x="15" y="82"/>
          <a:chExt cx="110" cy="286"/>
        </a:xfrm>
      </xdr:grpSpPr>
      <xdr:sp macro="" textlink="">
        <xdr:nvSpPr>
          <xdr:cNvPr id="1061" name="Text Box 37" descr="50%">
            <a:hlinkClick xmlns:r="http://schemas.openxmlformats.org/officeDocument/2006/relationships" r:id="rId12"/>
          </xdr:cNvPr>
          <xdr:cNvSpPr txBox="1">
            <a:spLocks noChangeArrowheads="1"/>
          </xdr:cNvSpPr>
        </xdr:nvSpPr>
        <xdr:spPr bwMode="auto">
          <a:xfrm>
            <a:off x="15" y="82"/>
            <a:ext cx="110" cy="87"/>
          </a:xfrm>
          <a:prstGeom prst="rect">
            <a:avLst/>
          </a:prstGeom>
          <a:pattFill prst="pct50">
            <a:fgClr>
              <a:srgbClr xmlns:mc="http://schemas.openxmlformats.org/markup-compatibility/2006" xmlns:a14="http://schemas.microsoft.com/office/drawing/2010/main" val="FFFFFF" mc:Ignorable="a14" a14:legacySpreadsheetColorIndex="9"/>
            </a:fgClr>
            <a:bgClr>
              <a:srgbClr val="006D41"/>
            </a:bgClr>
          </a:patt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000000"/>
                </a:solidFill>
                <a:latin typeface="Arial"/>
                <a:cs typeface="Arial"/>
              </a:rPr>
              <a:t>Eröffnungs-</a:t>
            </a:r>
          </a:p>
          <a:p>
            <a:pPr algn="l" rtl="0">
              <a:defRPr sz="1000"/>
            </a:pPr>
            <a:r>
              <a:rPr lang="de-CH" sz="1000" b="0" i="0" u="none" strike="noStrike" baseline="0">
                <a:solidFill>
                  <a:srgbClr val="000000"/>
                </a:solidFill>
                <a:latin typeface="Arial"/>
                <a:cs typeface="Arial"/>
              </a:rPr>
              <a:t>bilanz &amp;</a:t>
            </a:r>
          </a:p>
          <a:p>
            <a:pPr algn="l" rtl="0">
              <a:defRPr sz="1000"/>
            </a:pPr>
            <a:r>
              <a:rPr lang="de-CH" sz="1000" b="0" i="0" u="none" strike="noStrike" baseline="0">
                <a:solidFill>
                  <a:srgbClr val="000000"/>
                </a:solidFill>
                <a:latin typeface="Arial"/>
                <a:cs typeface="Arial"/>
              </a:rPr>
              <a:t>Bilanz-</a:t>
            </a:r>
          </a:p>
          <a:p>
            <a:pPr algn="l" rtl="0">
              <a:defRPr sz="1000"/>
            </a:pPr>
            <a:r>
              <a:rPr lang="de-CH" sz="1000" b="0" i="0" u="none" strike="noStrike" baseline="0">
                <a:solidFill>
                  <a:srgbClr val="000000"/>
                </a:solidFill>
                <a:latin typeface="Arial"/>
                <a:cs typeface="Arial"/>
              </a:rPr>
              <a:t>parameter</a:t>
            </a:r>
          </a:p>
        </xdr:txBody>
      </xdr:sp>
      <xdr:sp macro="" textlink="">
        <xdr:nvSpPr>
          <xdr:cNvPr id="1062" name="Text Box 38">
            <a:hlinkClick xmlns:r="http://schemas.openxmlformats.org/officeDocument/2006/relationships" r:id="rId13"/>
          </xdr:cNvPr>
          <xdr:cNvSpPr txBox="1">
            <a:spLocks noChangeArrowheads="1"/>
          </xdr:cNvSpPr>
        </xdr:nvSpPr>
        <xdr:spPr bwMode="auto">
          <a:xfrm>
            <a:off x="15" y="193"/>
            <a:ext cx="110" cy="76"/>
          </a:xfrm>
          <a:prstGeom prst="rect">
            <a:avLst/>
          </a:prstGeom>
          <a:solidFill>
            <a:srgbClr val="006D41"/>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Geschäfts-</a:t>
            </a:r>
          </a:p>
          <a:p>
            <a:pPr algn="l" rtl="0">
              <a:defRPr sz="1000"/>
            </a:pPr>
            <a:r>
              <a:rPr lang="de-CH" sz="1000" b="0" i="0" u="none" strike="noStrike" baseline="0">
                <a:solidFill>
                  <a:srgbClr val="FFFFFF"/>
                </a:solidFill>
                <a:latin typeface="Arial"/>
                <a:cs typeface="Arial"/>
              </a:rPr>
              <a:t>entwicklung &amp;</a:t>
            </a:r>
          </a:p>
          <a:p>
            <a:pPr algn="l" rtl="0">
              <a:defRPr sz="1000"/>
            </a:pPr>
            <a:r>
              <a:rPr lang="de-CH" sz="1000" b="0" i="0" u="none" strike="noStrike" baseline="0">
                <a:solidFill>
                  <a:srgbClr val="FFFFFF"/>
                </a:solidFill>
                <a:latin typeface="Arial"/>
                <a:cs typeface="Arial"/>
              </a:rPr>
              <a:t>Investitions-</a:t>
            </a:r>
          </a:p>
          <a:p>
            <a:pPr algn="l" rtl="0">
              <a:defRPr sz="1000"/>
            </a:pPr>
            <a:r>
              <a:rPr lang="de-CH" sz="1000" b="0" i="0" u="none" strike="noStrike" baseline="0">
                <a:solidFill>
                  <a:srgbClr val="FFFFFF"/>
                </a:solidFill>
                <a:latin typeface="Arial"/>
                <a:cs typeface="Arial"/>
              </a:rPr>
              <a:t>planung</a:t>
            </a:r>
          </a:p>
        </xdr:txBody>
      </xdr:sp>
      <xdr:sp macro="" textlink="">
        <xdr:nvSpPr>
          <xdr:cNvPr id="1063" name="Text Box 39">
            <a:hlinkClick xmlns:r="http://schemas.openxmlformats.org/officeDocument/2006/relationships" r:id="rId14"/>
          </xdr:cNvPr>
          <xdr:cNvSpPr txBox="1">
            <a:spLocks noChangeArrowheads="1"/>
          </xdr:cNvSpPr>
        </xdr:nvSpPr>
        <xdr:spPr bwMode="auto">
          <a:xfrm>
            <a:off x="15" y="293"/>
            <a:ext cx="110" cy="75"/>
          </a:xfrm>
          <a:prstGeom prst="rect">
            <a:avLst/>
          </a:prstGeom>
          <a:solidFill>
            <a:srgbClr val="006D41"/>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FFFFFF"/>
                </a:solidFill>
                <a:latin typeface="Arial"/>
                <a:cs typeface="Arial"/>
              </a:rPr>
              <a:t>Finanzierungs-</a:t>
            </a:r>
          </a:p>
          <a:p>
            <a:pPr algn="l" rtl="0">
              <a:lnSpc>
                <a:spcPts val="1000"/>
              </a:lnSpc>
              <a:defRPr sz="1000"/>
            </a:pPr>
            <a:r>
              <a:rPr lang="de-CH" sz="1000" b="0" i="0" u="none" strike="noStrike" baseline="0">
                <a:solidFill>
                  <a:srgbClr val="FFFFFF"/>
                </a:solidFill>
                <a:latin typeface="Arial"/>
                <a:cs typeface="Arial"/>
              </a:rPr>
              <a:t>planung</a:t>
            </a:r>
          </a:p>
        </xdr:txBody>
      </xdr:sp>
      <xdr:sp macro="" textlink="">
        <xdr:nvSpPr>
          <xdr:cNvPr id="1298" name="AutoShape 65"/>
          <xdr:cNvSpPr>
            <a:spLocks noChangeArrowheads="1"/>
          </xdr:cNvSpPr>
        </xdr:nvSpPr>
        <xdr:spPr bwMode="auto">
          <a:xfrm>
            <a:off x="38" y="169"/>
            <a:ext cx="69" cy="24"/>
          </a:xfrm>
          <a:prstGeom prst="downArrow">
            <a:avLst>
              <a:gd name="adj1" fmla="val 51722"/>
              <a:gd name="adj2" fmla="val 72727"/>
            </a:avLst>
          </a:prstGeom>
          <a:solidFill>
            <a:srgbClr val="006D41"/>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99" name="AutoShape 66"/>
          <xdr:cNvSpPr>
            <a:spLocks noChangeArrowheads="1"/>
          </xdr:cNvSpPr>
        </xdr:nvSpPr>
        <xdr:spPr bwMode="auto">
          <a:xfrm>
            <a:off x="38" y="269"/>
            <a:ext cx="69" cy="24"/>
          </a:xfrm>
          <a:prstGeom prst="downArrow">
            <a:avLst>
              <a:gd name="adj1" fmla="val 51722"/>
              <a:gd name="adj2" fmla="val 72727"/>
            </a:avLst>
          </a:prstGeom>
          <a:solidFill>
            <a:srgbClr val="006D41"/>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1</xdr:row>
      <xdr:rowOff>9525</xdr:rowOff>
    </xdr:from>
    <xdr:to>
      <xdr:col>1</xdr:col>
      <xdr:colOff>200025</xdr:colOff>
      <xdr:row>4</xdr:row>
      <xdr:rowOff>0</xdr:rowOff>
    </xdr:to>
    <xdr:grpSp>
      <xdr:nvGrpSpPr>
        <xdr:cNvPr id="3377" name="Group 116"/>
        <xdr:cNvGrpSpPr>
          <a:grpSpLocks/>
        </xdr:cNvGrpSpPr>
      </xdr:nvGrpSpPr>
      <xdr:grpSpPr bwMode="auto">
        <a:xfrm>
          <a:off x="142875" y="200025"/>
          <a:ext cx="1047750" cy="523875"/>
          <a:chOff x="15" y="21"/>
          <a:chExt cx="110" cy="60"/>
        </a:xfrm>
      </xdr:grpSpPr>
      <xdr:pic>
        <xdr:nvPicPr>
          <xdr:cNvPr id="3392" name="Picture 117" descr="U:\Meine Bilder\kmu_check_up.gif">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r="20300" b="8000"/>
          <a:stretch>
            <a:fillRect/>
          </a:stretch>
        </xdr:blipFill>
        <xdr:spPr bwMode="auto">
          <a:xfrm>
            <a:off x="15" y="21"/>
            <a:ext cx="110" cy="6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8"/>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Lst>
        </xdr:spPr>
      </xdr:pic>
      <xdr:sp macro="" textlink="">
        <xdr:nvSpPr>
          <xdr:cNvPr id="3190" name="Text Box 118"/>
          <xdr:cNvSpPr txBox="1">
            <a:spLocks noChangeArrowheads="1"/>
          </xdr:cNvSpPr>
        </xdr:nvSpPr>
        <xdr:spPr bwMode="auto">
          <a:xfrm>
            <a:off x="15" y="25"/>
            <a:ext cx="48" cy="2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0" anchor="t" upright="1"/>
          <a:lstStyle/>
          <a:p>
            <a:pPr algn="l" rtl="0">
              <a:defRPr sz="1000"/>
            </a:pPr>
            <a:r>
              <a:rPr lang="de-CH" sz="1000" b="1" i="0" u="none" strike="noStrike" baseline="0">
                <a:solidFill>
                  <a:srgbClr val="000000"/>
                </a:solidFill>
                <a:latin typeface="Arial"/>
                <a:cs typeface="Arial"/>
              </a:rPr>
              <a:t>Home</a:t>
            </a:r>
          </a:p>
        </xdr:txBody>
      </xdr:sp>
    </xdr:grpSp>
    <xdr:clientData/>
  </xdr:twoCellAnchor>
  <xdr:twoCellAnchor>
    <xdr:from>
      <xdr:col>0</xdr:col>
      <xdr:colOff>142875</xdr:colOff>
      <xdr:row>29</xdr:row>
      <xdr:rowOff>47625</xdr:rowOff>
    </xdr:from>
    <xdr:to>
      <xdr:col>1</xdr:col>
      <xdr:colOff>200025</xdr:colOff>
      <xdr:row>31</xdr:row>
      <xdr:rowOff>66675</xdr:rowOff>
    </xdr:to>
    <xdr:sp macro="" textlink="">
      <xdr:nvSpPr>
        <xdr:cNvPr id="3191" name="Text Box 119">
          <a:hlinkClick xmlns:r="http://schemas.openxmlformats.org/officeDocument/2006/relationships" r:id="rId3"/>
        </xdr:cNvPr>
        <xdr:cNvSpPr txBox="1">
          <a:spLocks noChangeArrowheads="1"/>
        </xdr:cNvSpPr>
      </xdr:nvSpPr>
      <xdr:spPr bwMode="auto">
        <a:xfrm>
          <a:off x="142875" y="5353050"/>
          <a:ext cx="1047750" cy="361950"/>
        </a:xfrm>
        <a:prstGeom prst="rect">
          <a:avLst/>
        </a:prstGeom>
        <a:solidFill>
          <a:srgbClr val="B3DC59"/>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1</a:t>
          </a:r>
        </a:p>
      </xdr:txBody>
    </xdr:sp>
    <xdr:clientData/>
  </xdr:twoCellAnchor>
  <xdr:twoCellAnchor>
    <xdr:from>
      <xdr:col>0</xdr:col>
      <xdr:colOff>142875</xdr:colOff>
      <xdr:row>31</xdr:row>
      <xdr:rowOff>104775</xdr:rowOff>
    </xdr:from>
    <xdr:to>
      <xdr:col>1</xdr:col>
      <xdr:colOff>200025</xdr:colOff>
      <xdr:row>33</xdr:row>
      <xdr:rowOff>123825</xdr:rowOff>
    </xdr:to>
    <xdr:sp macro="" textlink="">
      <xdr:nvSpPr>
        <xdr:cNvPr id="3192" name="Text Box 120">
          <a:hlinkClick xmlns:r="http://schemas.openxmlformats.org/officeDocument/2006/relationships" r:id="rId4"/>
        </xdr:cNvPr>
        <xdr:cNvSpPr txBox="1">
          <a:spLocks noChangeArrowheads="1"/>
        </xdr:cNvSpPr>
      </xdr:nvSpPr>
      <xdr:spPr bwMode="auto">
        <a:xfrm>
          <a:off x="142875" y="5753100"/>
          <a:ext cx="1047750" cy="361950"/>
        </a:xfrm>
        <a:prstGeom prst="rect">
          <a:avLst/>
        </a:prstGeom>
        <a:solidFill>
          <a:srgbClr val="B3DC59"/>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2</a:t>
          </a:r>
        </a:p>
      </xdr:txBody>
    </xdr:sp>
    <xdr:clientData/>
  </xdr:twoCellAnchor>
  <xdr:twoCellAnchor>
    <xdr:from>
      <xdr:col>0</xdr:col>
      <xdr:colOff>142875</xdr:colOff>
      <xdr:row>33</xdr:row>
      <xdr:rowOff>161925</xdr:rowOff>
    </xdr:from>
    <xdr:to>
      <xdr:col>1</xdr:col>
      <xdr:colOff>200025</xdr:colOff>
      <xdr:row>52</xdr:row>
      <xdr:rowOff>28575</xdr:rowOff>
    </xdr:to>
    <xdr:sp macro="" textlink="">
      <xdr:nvSpPr>
        <xdr:cNvPr id="3193" name="Text Box 121">
          <a:hlinkClick xmlns:r="http://schemas.openxmlformats.org/officeDocument/2006/relationships" r:id="rId5"/>
        </xdr:cNvPr>
        <xdr:cNvSpPr txBox="1">
          <a:spLocks noChangeArrowheads="1"/>
        </xdr:cNvSpPr>
      </xdr:nvSpPr>
      <xdr:spPr bwMode="auto">
        <a:xfrm>
          <a:off x="142875" y="6153150"/>
          <a:ext cx="1047750" cy="361950"/>
        </a:xfrm>
        <a:prstGeom prst="rect">
          <a:avLst/>
        </a:prstGeom>
        <a:solidFill>
          <a:srgbClr val="B3DC59"/>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0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3</a:t>
          </a:r>
        </a:p>
      </xdr:txBody>
    </xdr:sp>
    <xdr:clientData/>
  </xdr:twoCellAnchor>
  <xdr:twoCellAnchor>
    <xdr:from>
      <xdr:col>0</xdr:col>
      <xdr:colOff>142875</xdr:colOff>
      <xdr:row>52</xdr:row>
      <xdr:rowOff>66675</xdr:rowOff>
    </xdr:from>
    <xdr:to>
      <xdr:col>1</xdr:col>
      <xdr:colOff>200025</xdr:colOff>
      <xdr:row>54</xdr:row>
      <xdr:rowOff>85725</xdr:rowOff>
    </xdr:to>
    <xdr:sp macro="" textlink="">
      <xdr:nvSpPr>
        <xdr:cNvPr id="3194" name="Text Box 122">
          <a:hlinkClick xmlns:r="http://schemas.openxmlformats.org/officeDocument/2006/relationships" r:id="rId6"/>
        </xdr:cNvPr>
        <xdr:cNvSpPr txBox="1">
          <a:spLocks noChangeArrowheads="1"/>
        </xdr:cNvSpPr>
      </xdr:nvSpPr>
      <xdr:spPr bwMode="auto">
        <a:xfrm>
          <a:off x="142875" y="6553200"/>
          <a:ext cx="1047750" cy="361950"/>
        </a:xfrm>
        <a:prstGeom prst="rect">
          <a:avLst/>
        </a:prstGeom>
        <a:solidFill>
          <a:srgbClr val="B3DC59"/>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4</a:t>
          </a:r>
        </a:p>
      </xdr:txBody>
    </xdr:sp>
    <xdr:clientData/>
  </xdr:twoCellAnchor>
  <xdr:twoCellAnchor>
    <xdr:from>
      <xdr:col>0</xdr:col>
      <xdr:colOff>142875</xdr:colOff>
      <xdr:row>54</xdr:row>
      <xdr:rowOff>123825</xdr:rowOff>
    </xdr:from>
    <xdr:to>
      <xdr:col>1</xdr:col>
      <xdr:colOff>200025</xdr:colOff>
      <xdr:row>59</xdr:row>
      <xdr:rowOff>142875</xdr:rowOff>
    </xdr:to>
    <xdr:sp macro="" textlink="">
      <xdr:nvSpPr>
        <xdr:cNvPr id="3195" name="Text Box 123">
          <a:hlinkClick xmlns:r="http://schemas.openxmlformats.org/officeDocument/2006/relationships" r:id="rId7"/>
        </xdr:cNvPr>
        <xdr:cNvSpPr txBox="1">
          <a:spLocks noChangeArrowheads="1"/>
        </xdr:cNvSpPr>
      </xdr:nvSpPr>
      <xdr:spPr bwMode="auto">
        <a:xfrm>
          <a:off x="142875" y="6953250"/>
          <a:ext cx="1047750" cy="361950"/>
        </a:xfrm>
        <a:prstGeom prst="rect">
          <a:avLst/>
        </a:prstGeom>
        <a:solidFill>
          <a:srgbClr val="B3DC59"/>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5</a:t>
          </a:r>
        </a:p>
      </xdr:txBody>
    </xdr:sp>
    <xdr:clientData/>
  </xdr:twoCellAnchor>
  <xdr:twoCellAnchor>
    <xdr:from>
      <xdr:col>0</xdr:col>
      <xdr:colOff>142875</xdr:colOff>
      <xdr:row>20</xdr:row>
      <xdr:rowOff>57150</xdr:rowOff>
    </xdr:from>
    <xdr:to>
      <xdr:col>1</xdr:col>
      <xdr:colOff>200025</xdr:colOff>
      <xdr:row>22</xdr:row>
      <xdr:rowOff>76200</xdr:rowOff>
    </xdr:to>
    <xdr:sp macro="" textlink="">
      <xdr:nvSpPr>
        <xdr:cNvPr id="3196" name="Text Box 124">
          <a:hlinkClick xmlns:r="http://schemas.openxmlformats.org/officeDocument/2006/relationships" r:id="rId8"/>
        </xdr:cNvPr>
        <xdr:cNvSpPr txBox="1">
          <a:spLocks noChangeArrowheads="1"/>
        </xdr:cNvSpPr>
      </xdr:nvSpPr>
      <xdr:spPr bwMode="auto">
        <a:xfrm>
          <a:off x="142875" y="3657600"/>
          <a:ext cx="1047750" cy="361950"/>
        </a:xfrm>
        <a:prstGeom prst="rect">
          <a:avLst/>
        </a:prstGeom>
        <a:solidFill>
          <a:srgbClr val="80B613"/>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ysClr val="windowText" lastClr="000000"/>
              </a:solidFill>
              <a:latin typeface="Arial"/>
              <a:cs typeface="Arial"/>
            </a:rPr>
            <a:t>Planbilanz</a:t>
          </a:r>
        </a:p>
      </xdr:txBody>
    </xdr:sp>
    <xdr:clientData/>
  </xdr:twoCellAnchor>
  <xdr:twoCellAnchor>
    <xdr:from>
      <xdr:col>0</xdr:col>
      <xdr:colOff>142875</xdr:colOff>
      <xdr:row>22</xdr:row>
      <xdr:rowOff>114300</xdr:rowOff>
    </xdr:from>
    <xdr:to>
      <xdr:col>1</xdr:col>
      <xdr:colOff>200025</xdr:colOff>
      <xdr:row>24</xdr:row>
      <xdr:rowOff>133350</xdr:rowOff>
    </xdr:to>
    <xdr:sp macro="" textlink="">
      <xdr:nvSpPr>
        <xdr:cNvPr id="3197" name="Text Box 125">
          <a:hlinkClick xmlns:r="http://schemas.openxmlformats.org/officeDocument/2006/relationships" r:id="rId9"/>
        </xdr:cNvPr>
        <xdr:cNvSpPr txBox="1">
          <a:spLocks noChangeArrowheads="1"/>
        </xdr:cNvSpPr>
      </xdr:nvSpPr>
      <xdr:spPr bwMode="auto">
        <a:xfrm>
          <a:off x="142875" y="4057650"/>
          <a:ext cx="1047750" cy="361950"/>
        </a:xfrm>
        <a:prstGeom prst="rect">
          <a:avLst/>
        </a:prstGeom>
        <a:solidFill>
          <a:srgbClr val="80B613"/>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ysClr val="windowText" lastClr="000000"/>
              </a:solidFill>
              <a:latin typeface="Arial"/>
              <a:cs typeface="Arial"/>
            </a:rPr>
            <a:t>Plan-ER</a:t>
          </a:r>
        </a:p>
      </xdr:txBody>
    </xdr:sp>
    <xdr:clientData/>
  </xdr:twoCellAnchor>
  <xdr:twoCellAnchor>
    <xdr:from>
      <xdr:col>0</xdr:col>
      <xdr:colOff>142875</xdr:colOff>
      <xdr:row>25</xdr:row>
      <xdr:rowOff>0</xdr:rowOff>
    </xdr:from>
    <xdr:to>
      <xdr:col>1</xdr:col>
      <xdr:colOff>200025</xdr:colOff>
      <xdr:row>27</xdr:row>
      <xdr:rowOff>19050</xdr:rowOff>
    </xdr:to>
    <xdr:sp macro="" textlink="">
      <xdr:nvSpPr>
        <xdr:cNvPr id="3198" name="Text Box 126">
          <a:hlinkClick xmlns:r="http://schemas.openxmlformats.org/officeDocument/2006/relationships" r:id="rId10"/>
        </xdr:cNvPr>
        <xdr:cNvSpPr txBox="1">
          <a:spLocks noChangeArrowheads="1"/>
        </xdr:cNvSpPr>
      </xdr:nvSpPr>
      <xdr:spPr bwMode="auto">
        <a:xfrm>
          <a:off x="142875" y="4457700"/>
          <a:ext cx="1047750" cy="361950"/>
        </a:xfrm>
        <a:prstGeom prst="rect">
          <a:avLst/>
        </a:prstGeom>
        <a:solidFill>
          <a:srgbClr val="80B613"/>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ysClr val="windowText" lastClr="000000"/>
              </a:solidFill>
              <a:latin typeface="Arial"/>
              <a:cs typeface="Arial"/>
            </a:rPr>
            <a:t>Plan-MFR</a:t>
          </a:r>
        </a:p>
      </xdr:txBody>
    </xdr:sp>
    <xdr:clientData/>
  </xdr:twoCellAnchor>
  <xdr:twoCellAnchor>
    <xdr:from>
      <xdr:col>0</xdr:col>
      <xdr:colOff>142875</xdr:colOff>
      <xdr:row>27</xdr:row>
      <xdr:rowOff>57150</xdr:rowOff>
    </xdr:from>
    <xdr:to>
      <xdr:col>1</xdr:col>
      <xdr:colOff>200025</xdr:colOff>
      <xdr:row>28</xdr:row>
      <xdr:rowOff>85725</xdr:rowOff>
    </xdr:to>
    <xdr:sp macro="" textlink="">
      <xdr:nvSpPr>
        <xdr:cNvPr id="3199" name="Text Box 127">
          <a:hlinkClick xmlns:r="http://schemas.openxmlformats.org/officeDocument/2006/relationships" r:id="rId11"/>
        </xdr:cNvPr>
        <xdr:cNvSpPr txBox="1">
          <a:spLocks noChangeArrowheads="1"/>
        </xdr:cNvSpPr>
      </xdr:nvSpPr>
      <xdr:spPr bwMode="auto">
        <a:xfrm>
          <a:off x="142875" y="4857750"/>
          <a:ext cx="1047750" cy="361950"/>
        </a:xfrm>
        <a:prstGeom prst="rect">
          <a:avLst/>
        </a:prstGeom>
        <a:solidFill>
          <a:srgbClr val="80B613"/>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ysClr val="windowText" lastClr="000000"/>
              </a:solidFill>
              <a:latin typeface="Arial"/>
              <a:cs typeface="Arial"/>
            </a:rPr>
            <a:t>Kennzahlen</a:t>
          </a:r>
        </a:p>
      </xdr:txBody>
    </xdr:sp>
    <xdr:clientData/>
  </xdr:twoCellAnchor>
  <xdr:twoCellAnchor>
    <xdr:from>
      <xdr:col>0</xdr:col>
      <xdr:colOff>142875</xdr:colOff>
      <xdr:row>4</xdr:row>
      <xdr:rowOff>66675</xdr:rowOff>
    </xdr:from>
    <xdr:to>
      <xdr:col>1</xdr:col>
      <xdr:colOff>200025</xdr:colOff>
      <xdr:row>8</xdr:row>
      <xdr:rowOff>9525</xdr:rowOff>
    </xdr:to>
    <xdr:sp macro="" textlink="">
      <xdr:nvSpPr>
        <xdr:cNvPr id="3201" name="Text Box 129">
          <a:hlinkClick xmlns:r="http://schemas.openxmlformats.org/officeDocument/2006/relationships" r:id="rId12"/>
        </xdr:cNvPr>
        <xdr:cNvSpPr txBox="1">
          <a:spLocks noChangeArrowheads="1"/>
        </xdr:cNvSpPr>
      </xdr:nvSpPr>
      <xdr:spPr bwMode="auto">
        <a:xfrm>
          <a:off x="142875" y="790575"/>
          <a:ext cx="1047750" cy="828675"/>
        </a:xfrm>
        <a:prstGeom prst="rect">
          <a:avLst/>
        </a:prstGeom>
        <a:solidFill>
          <a:srgbClr val="006D41"/>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Eröffnungs-</a:t>
          </a:r>
        </a:p>
        <a:p>
          <a:pPr algn="l" rtl="0">
            <a:defRPr sz="1000"/>
          </a:pPr>
          <a:r>
            <a:rPr lang="de-CH" sz="1000" b="0" i="0" u="none" strike="noStrike" baseline="0">
              <a:solidFill>
                <a:srgbClr val="FFFFFF"/>
              </a:solidFill>
              <a:latin typeface="Arial"/>
              <a:cs typeface="Arial"/>
            </a:rPr>
            <a:t>bilanz &amp;</a:t>
          </a:r>
        </a:p>
        <a:p>
          <a:pPr algn="l" rtl="0">
            <a:defRPr sz="1000"/>
          </a:pPr>
          <a:r>
            <a:rPr lang="de-CH" sz="1000" b="0" i="0" u="none" strike="noStrike" baseline="0">
              <a:solidFill>
                <a:srgbClr val="FFFFFF"/>
              </a:solidFill>
              <a:latin typeface="Arial"/>
              <a:cs typeface="Arial"/>
            </a:rPr>
            <a:t>Bilanz-</a:t>
          </a:r>
        </a:p>
        <a:p>
          <a:pPr algn="l" rtl="0">
            <a:defRPr sz="1000"/>
          </a:pPr>
          <a:r>
            <a:rPr lang="de-CH" sz="1000" b="0" i="0" u="none" strike="noStrike" baseline="0">
              <a:solidFill>
                <a:srgbClr val="FFFFFF"/>
              </a:solidFill>
              <a:latin typeface="Arial"/>
              <a:cs typeface="Arial"/>
            </a:rPr>
            <a:t>parameter</a:t>
          </a:r>
        </a:p>
      </xdr:txBody>
    </xdr:sp>
    <xdr:clientData/>
  </xdr:twoCellAnchor>
  <xdr:twoCellAnchor>
    <xdr:from>
      <xdr:col>0</xdr:col>
      <xdr:colOff>142875</xdr:colOff>
      <xdr:row>9</xdr:row>
      <xdr:rowOff>180975</xdr:rowOff>
    </xdr:from>
    <xdr:to>
      <xdr:col>1</xdr:col>
      <xdr:colOff>200025</xdr:colOff>
      <xdr:row>14</xdr:row>
      <xdr:rowOff>0</xdr:rowOff>
    </xdr:to>
    <xdr:sp macro="" textlink="">
      <xdr:nvSpPr>
        <xdr:cNvPr id="3202" name="Text Box 130" descr="50%">
          <a:hlinkClick xmlns:r="http://schemas.openxmlformats.org/officeDocument/2006/relationships" r:id="rId13"/>
        </xdr:cNvPr>
        <xdr:cNvSpPr txBox="1">
          <a:spLocks noChangeArrowheads="1"/>
        </xdr:cNvSpPr>
      </xdr:nvSpPr>
      <xdr:spPr bwMode="auto">
        <a:xfrm>
          <a:off x="142875" y="1847850"/>
          <a:ext cx="1047750" cy="723900"/>
        </a:xfrm>
        <a:prstGeom prst="rect">
          <a:avLst/>
        </a:prstGeom>
        <a:pattFill prst="pct50">
          <a:fgClr>
            <a:srgbClr xmlns:mc="http://schemas.openxmlformats.org/markup-compatibility/2006" xmlns:a14="http://schemas.microsoft.com/office/drawing/2010/main" val="FFFFFF" mc:Ignorable="a14" a14:legacySpreadsheetColorIndex="9"/>
          </a:fgClr>
          <a:bgClr>
            <a:srgbClr val="006D41"/>
          </a:bgClr>
        </a:patt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000000"/>
              </a:solidFill>
              <a:latin typeface="Arial"/>
              <a:cs typeface="Arial"/>
            </a:rPr>
            <a:t>Geschäfts-</a:t>
          </a:r>
        </a:p>
        <a:p>
          <a:pPr algn="l" rtl="0">
            <a:defRPr sz="1000"/>
          </a:pPr>
          <a:r>
            <a:rPr lang="de-CH" sz="1000" b="0" i="0" u="none" strike="noStrike" baseline="0">
              <a:solidFill>
                <a:srgbClr val="000000"/>
              </a:solidFill>
              <a:latin typeface="Arial"/>
              <a:cs typeface="Arial"/>
            </a:rPr>
            <a:t>entwicklung &amp;</a:t>
          </a:r>
        </a:p>
        <a:p>
          <a:pPr algn="l" rtl="0">
            <a:defRPr sz="1000"/>
          </a:pPr>
          <a:r>
            <a:rPr lang="de-CH" sz="1000" b="0" i="0" u="none" strike="noStrike" baseline="0">
              <a:solidFill>
                <a:srgbClr val="000000"/>
              </a:solidFill>
              <a:latin typeface="Arial"/>
              <a:cs typeface="Arial"/>
            </a:rPr>
            <a:t>Investitions-</a:t>
          </a:r>
        </a:p>
        <a:p>
          <a:pPr algn="l" rtl="0">
            <a:defRPr sz="1000"/>
          </a:pPr>
          <a:r>
            <a:rPr lang="de-CH" sz="1000" b="0" i="0" u="none" strike="noStrike" baseline="0">
              <a:solidFill>
                <a:srgbClr val="000000"/>
              </a:solidFill>
              <a:latin typeface="Arial"/>
              <a:cs typeface="Arial"/>
            </a:rPr>
            <a:t>planung</a:t>
          </a:r>
        </a:p>
      </xdr:txBody>
    </xdr:sp>
    <xdr:clientData/>
  </xdr:twoCellAnchor>
  <xdr:twoCellAnchor>
    <xdr:from>
      <xdr:col>0</xdr:col>
      <xdr:colOff>142875</xdr:colOff>
      <xdr:row>15</xdr:row>
      <xdr:rowOff>57150</xdr:rowOff>
    </xdr:from>
    <xdr:to>
      <xdr:col>1</xdr:col>
      <xdr:colOff>200025</xdr:colOff>
      <xdr:row>19</xdr:row>
      <xdr:rowOff>85725</xdr:rowOff>
    </xdr:to>
    <xdr:sp macro="" textlink="">
      <xdr:nvSpPr>
        <xdr:cNvPr id="3203" name="Text Box 131">
          <a:hlinkClick xmlns:r="http://schemas.openxmlformats.org/officeDocument/2006/relationships" r:id="rId14"/>
        </xdr:cNvPr>
        <xdr:cNvSpPr txBox="1">
          <a:spLocks noChangeArrowheads="1"/>
        </xdr:cNvSpPr>
      </xdr:nvSpPr>
      <xdr:spPr bwMode="auto">
        <a:xfrm>
          <a:off x="142875" y="2800350"/>
          <a:ext cx="1047750" cy="714375"/>
        </a:xfrm>
        <a:prstGeom prst="rect">
          <a:avLst/>
        </a:prstGeom>
        <a:solidFill>
          <a:srgbClr val="006D41"/>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FFFFFF"/>
              </a:solidFill>
              <a:latin typeface="Arial"/>
              <a:cs typeface="Arial"/>
            </a:rPr>
            <a:t>Finanzierungs-</a:t>
          </a:r>
        </a:p>
        <a:p>
          <a:pPr algn="l" rtl="0">
            <a:lnSpc>
              <a:spcPts val="1000"/>
            </a:lnSpc>
            <a:defRPr sz="1000"/>
          </a:pPr>
          <a:r>
            <a:rPr lang="de-CH" sz="1000" b="0" i="0" u="none" strike="noStrike" baseline="0">
              <a:solidFill>
                <a:srgbClr val="FFFFFF"/>
              </a:solidFill>
              <a:latin typeface="Arial"/>
              <a:cs typeface="Arial"/>
            </a:rPr>
            <a:t>planung</a:t>
          </a:r>
        </a:p>
      </xdr:txBody>
    </xdr:sp>
    <xdr:clientData/>
  </xdr:twoCellAnchor>
  <xdr:twoCellAnchor>
    <xdr:from>
      <xdr:col>0</xdr:col>
      <xdr:colOff>361950</xdr:colOff>
      <xdr:row>8</xdr:row>
      <xdr:rowOff>9525</xdr:rowOff>
    </xdr:from>
    <xdr:to>
      <xdr:col>1</xdr:col>
      <xdr:colOff>28575</xdr:colOff>
      <xdr:row>9</xdr:row>
      <xdr:rowOff>180975</xdr:rowOff>
    </xdr:to>
    <xdr:sp macro="" textlink="">
      <xdr:nvSpPr>
        <xdr:cNvPr id="3390" name="AutoShape 132"/>
        <xdr:cNvSpPr>
          <a:spLocks noChangeArrowheads="1"/>
        </xdr:cNvSpPr>
      </xdr:nvSpPr>
      <xdr:spPr bwMode="auto">
        <a:xfrm>
          <a:off x="361950" y="1619250"/>
          <a:ext cx="657225" cy="228600"/>
        </a:xfrm>
        <a:prstGeom prst="downArrow">
          <a:avLst>
            <a:gd name="adj1" fmla="val 51722"/>
            <a:gd name="adj2" fmla="val 72727"/>
          </a:avLst>
        </a:prstGeom>
        <a:solidFill>
          <a:srgbClr val="006D41"/>
        </a:solidFill>
        <a:ln>
          <a:noFill/>
        </a:ln>
        <a:effectLst/>
        <a:extLst/>
      </xdr:spPr>
    </xdr:sp>
    <xdr:clientData/>
  </xdr:twoCellAnchor>
  <xdr:twoCellAnchor>
    <xdr:from>
      <xdr:col>0</xdr:col>
      <xdr:colOff>361950</xdr:colOff>
      <xdr:row>14</xdr:row>
      <xdr:rowOff>0</xdr:rowOff>
    </xdr:from>
    <xdr:to>
      <xdr:col>1</xdr:col>
      <xdr:colOff>28575</xdr:colOff>
      <xdr:row>15</xdr:row>
      <xdr:rowOff>57150</xdr:rowOff>
    </xdr:to>
    <xdr:sp macro="" textlink="">
      <xdr:nvSpPr>
        <xdr:cNvPr id="3391" name="AutoShape 133"/>
        <xdr:cNvSpPr>
          <a:spLocks noChangeArrowheads="1"/>
        </xdr:cNvSpPr>
      </xdr:nvSpPr>
      <xdr:spPr bwMode="auto">
        <a:xfrm>
          <a:off x="361950" y="2571750"/>
          <a:ext cx="657225" cy="228600"/>
        </a:xfrm>
        <a:prstGeom prst="downArrow">
          <a:avLst>
            <a:gd name="adj1" fmla="val 51722"/>
            <a:gd name="adj2" fmla="val 72727"/>
          </a:avLst>
        </a:prstGeom>
        <a:solidFill>
          <a:srgbClr val="006D41"/>
        </a:solidFill>
        <a:ln>
          <a:noFill/>
        </a:ln>
        <a:effectLst/>
        <a:extLst/>
      </xdr:spPr>
    </xdr:sp>
    <xdr:clientData/>
  </xdr:twoCellAnchor>
  <mc:AlternateContent xmlns:mc="http://schemas.openxmlformats.org/markup-compatibility/2006">
    <mc:Choice xmlns:a14="http://schemas.microsoft.com/office/drawing/2010/main" Requires="a14">
      <xdr:twoCellAnchor editAs="oneCell">
        <xdr:from>
          <xdr:col>8</xdr:col>
          <xdr:colOff>85725</xdr:colOff>
          <xdr:row>6</xdr:row>
          <xdr:rowOff>9525</xdr:rowOff>
        </xdr:from>
        <xdr:to>
          <xdr:col>13</xdr:col>
          <xdr:colOff>447675</xdr:colOff>
          <xdr:row>8</xdr:row>
          <xdr:rowOff>38100</xdr:rowOff>
        </xdr:to>
        <xdr:sp macro="" textlink="">
          <xdr:nvSpPr>
            <xdr:cNvPr id="3223" name="Drop Down 151" hidden="1">
              <a:extLst>
                <a:ext uri="{63B3BB69-23CF-44E3-9099-C40C66FF867C}">
                  <a14:compatExt spid="_x0000_s32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142875</xdr:colOff>
      <xdr:row>2</xdr:row>
      <xdr:rowOff>9525</xdr:rowOff>
    </xdr:from>
    <xdr:to>
      <xdr:col>1</xdr:col>
      <xdr:colOff>200025</xdr:colOff>
      <xdr:row>4</xdr:row>
      <xdr:rowOff>0</xdr:rowOff>
    </xdr:to>
    <xdr:grpSp>
      <xdr:nvGrpSpPr>
        <xdr:cNvPr id="8425" name="Group 45"/>
        <xdr:cNvGrpSpPr>
          <a:grpSpLocks/>
        </xdr:cNvGrpSpPr>
      </xdr:nvGrpSpPr>
      <xdr:grpSpPr bwMode="auto">
        <a:xfrm>
          <a:off x="142875" y="219075"/>
          <a:ext cx="1047750" cy="542925"/>
          <a:chOff x="15" y="21"/>
          <a:chExt cx="110" cy="60"/>
        </a:xfrm>
      </xdr:grpSpPr>
      <xdr:pic>
        <xdr:nvPicPr>
          <xdr:cNvPr id="8440" name="Picture 46" descr="U:\Meine Bilder\kmu_check_up.gif">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r="20300" b="8000"/>
          <a:stretch>
            <a:fillRect/>
          </a:stretch>
        </xdr:blipFill>
        <xdr:spPr bwMode="auto">
          <a:xfrm>
            <a:off x="15" y="21"/>
            <a:ext cx="110" cy="6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8"/>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Lst>
        </xdr:spPr>
      </xdr:pic>
      <xdr:sp macro="" textlink="">
        <xdr:nvSpPr>
          <xdr:cNvPr id="8239" name="Text Box 47"/>
          <xdr:cNvSpPr txBox="1">
            <a:spLocks noChangeArrowheads="1"/>
          </xdr:cNvSpPr>
        </xdr:nvSpPr>
        <xdr:spPr bwMode="auto">
          <a:xfrm>
            <a:off x="15" y="25"/>
            <a:ext cx="48" cy="2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0" anchor="t" upright="1"/>
          <a:lstStyle/>
          <a:p>
            <a:pPr algn="l" rtl="0">
              <a:defRPr sz="1000"/>
            </a:pPr>
            <a:r>
              <a:rPr lang="de-CH" sz="1000" b="1" i="0" u="none" strike="noStrike" baseline="0">
                <a:solidFill>
                  <a:srgbClr val="000000"/>
                </a:solidFill>
                <a:latin typeface="Arial"/>
                <a:cs typeface="Arial"/>
              </a:rPr>
              <a:t>Home</a:t>
            </a:r>
          </a:p>
        </xdr:txBody>
      </xdr:sp>
    </xdr:grpSp>
    <xdr:clientData/>
  </xdr:twoCellAnchor>
  <xdr:twoCellAnchor>
    <xdr:from>
      <xdr:col>0</xdr:col>
      <xdr:colOff>142875</xdr:colOff>
      <xdr:row>29</xdr:row>
      <xdr:rowOff>19050</xdr:rowOff>
    </xdr:from>
    <xdr:to>
      <xdr:col>1</xdr:col>
      <xdr:colOff>200025</xdr:colOff>
      <xdr:row>31</xdr:row>
      <xdr:rowOff>57150</xdr:rowOff>
    </xdr:to>
    <xdr:sp macro="" textlink="">
      <xdr:nvSpPr>
        <xdr:cNvPr id="8240" name="Text Box 48">
          <a:hlinkClick xmlns:r="http://schemas.openxmlformats.org/officeDocument/2006/relationships" r:id="rId3"/>
        </xdr:cNvPr>
        <xdr:cNvSpPr txBox="1">
          <a:spLocks noChangeArrowheads="1"/>
        </xdr:cNvSpPr>
      </xdr:nvSpPr>
      <xdr:spPr bwMode="auto">
        <a:xfrm>
          <a:off x="142875" y="5324475"/>
          <a:ext cx="1047750" cy="361950"/>
        </a:xfrm>
        <a:prstGeom prst="rect">
          <a:avLst/>
        </a:prstGeom>
        <a:solidFill>
          <a:srgbClr val="B3DC59"/>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1</a:t>
          </a:r>
        </a:p>
      </xdr:txBody>
    </xdr:sp>
    <xdr:clientData/>
  </xdr:twoCellAnchor>
  <xdr:twoCellAnchor>
    <xdr:from>
      <xdr:col>0</xdr:col>
      <xdr:colOff>142875</xdr:colOff>
      <xdr:row>31</xdr:row>
      <xdr:rowOff>95250</xdr:rowOff>
    </xdr:from>
    <xdr:to>
      <xdr:col>1</xdr:col>
      <xdr:colOff>200025</xdr:colOff>
      <xdr:row>33</xdr:row>
      <xdr:rowOff>133350</xdr:rowOff>
    </xdr:to>
    <xdr:sp macro="" textlink="">
      <xdr:nvSpPr>
        <xdr:cNvPr id="8241" name="Text Box 49">
          <a:hlinkClick xmlns:r="http://schemas.openxmlformats.org/officeDocument/2006/relationships" r:id="rId4"/>
        </xdr:cNvPr>
        <xdr:cNvSpPr txBox="1">
          <a:spLocks noChangeArrowheads="1"/>
        </xdr:cNvSpPr>
      </xdr:nvSpPr>
      <xdr:spPr bwMode="auto">
        <a:xfrm>
          <a:off x="142875" y="5724525"/>
          <a:ext cx="1047750" cy="361950"/>
        </a:xfrm>
        <a:prstGeom prst="rect">
          <a:avLst/>
        </a:prstGeom>
        <a:solidFill>
          <a:srgbClr val="B3DC59"/>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0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2</a:t>
          </a:r>
        </a:p>
      </xdr:txBody>
    </xdr:sp>
    <xdr:clientData/>
  </xdr:twoCellAnchor>
  <xdr:twoCellAnchor>
    <xdr:from>
      <xdr:col>0</xdr:col>
      <xdr:colOff>142875</xdr:colOff>
      <xdr:row>34</xdr:row>
      <xdr:rowOff>9525</xdr:rowOff>
    </xdr:from>
    <xdr:to>
      <xdr:col>1</xdr:col>
      <xdr:colOff>200025</xdr:colOff>
      <xdr:row>36</xdr:row>
      <xdr:rowOff>47625</xdr:rowOff>
    </xdr:to>
    <xdr:sp macro="" textlink="">
      <xdr:nvSpPr>
        <xdr:cNvPr id="8242" name="Text Box 50">
          <a:hlinkClick xmlns:r="http://schemas.openxmlformats.org/officeDocument/2006/relationships" r:id="rId5"/>
        </xdr:cNvPr>
        <xdr:cNvSpPr txBox="1">
          <a:spLocks noChangeArrowheads="1"/>
        </xdr:cNvSpPr>
      </xdr:nvSpPr>
      <xdr:spPr bwMode="auto">
        <a:xfrm>
          <a:off x="142875" y="6124575"/>
          <a:ext cx="1047750" cy="361950"/>
        </a:xfrm>
        <a:prstGeom prst="rect">
          <a:avLst/>
        </a:prstGeom>
        <a:solidFill>
          <a:srgbClr val="B3DC59"/>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3</a:t>
          </a:r>
        </a:p>
      </xdr:txBody>
    </xdr:sp>
    <xdr:clientData/>
  </xdr:twoCellAnchor>
  <xdr:twoCellAnchor>
    <xdr:from>
      <xdr:col>0</xdr:col>
      <xdr:colOff>142875</xdr:colOff>
      <xdr:row>36</xdr:row>
      <xdr:rowOff>85725</xdr:rowOff>
    </xdr:from>
    <xdr:to>
      <xdr:col>1</xdr:col>
      <xdr:colOff>200025</xdr:colOff>
      <xdr:row>38</xdr:row>
      <xdr:rowOff>123825</xdr:rowOff>
    </xdr:to>
    <xdr:sp macro="" textlink="">
      <xdr:nvSpPr>
        <xdr:cNvPr id="8243" name="Text Box 51">
          <a:hlinkClick xmlns:r="http://schemas.openxmlformats.org/officeDocument/2006/relationships" r:id="rId6"/>
        </xdr:cNvPr>
        <xdr:cNvSpPr txBox="1">
          <a:spLocks noChangeArrowheads="1"/>
        </xdr:cNvSpPr>
      </xdr:nvSpPr>
      <xdr:spPr bwMode="auto">
        <a:xfrm>
          <a:off x="142875" y="6524625"/>
          <a:ext cx="1047750" cy="361950"/>
        </a:xfrm>
        <a:prstGeom prst="rect">
          <a:avLst/>
        </a:prstGeom>
        <a:solidFill>
          <a:srgbClr val="B3DC59"/>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4</a:t>
          </a:r>
        </a:p>
      </xdr:txBody>
    </xdr:sp>
    <xdr:clientData/>
  </xdr:twoCellAnchor>
  <xdr:twoCellAnchor>
    <xdr:from>
      <xdr:col>0</xdr:col>
      <xdr:colOff>142875</xdr:colOff>
      <xdr:row>39</xdr:row>
      <xdr:rowOff>0</xdr:rowOff>
    </xdr:from>
    <xdr:to>
      <xdr:col>1</xdr:col>
      <xdr:colOff>200025</xdr:colOff>
      <xdr:row>41</xdr:row>
      <xdr:rowOff>38100</xdr:rowOff>
    </xdr:to>
    <xdr:sp macro="" textlink="">
      <xdr:nvSpPr>
        <xdr:cNvPr id="8244" name="Text Box 52">
          <a:hlinkClick xmlns:r="http://schemas.openxmlformats.org/officeDocument/2006/relationships" r:id="rId7"/>
        </xdr:cNvPr>
        <xdr:cNvSpPr txBox="1">
          <a:spLocks noChangeArrowheads="1"/>
        </xdr:cNvSpPr>
      </xdr:nvSpPr>
      <xdr:spPr bwMode="auto">
        <a:xfrm>
          <a:off x="142875" y="6924675"/>
          <a:ext cx="1047750" cy="361950"/>
        </a:xfrm>
        <a:prstGeom prst="rect">
          <a:avLst/>
        </a:prstGeom>
        <a:solidFill>
          <a:srgbClr val="B3DC59"/>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5</a:t>
          </a:r>
        </a:p>
      </xdr:txBody>
    </xdr:sp>
    <xdr:clientData/>
  </xdr:twoCellAnchor>
  <xdr:twoCellAnchor>
    <xdr:from>
      <xdr:col>0</xdr:col>
      <xdr:colOff>142875</xdr:colOff>
      <xdr:row>17</xdr:row>
      <xdr:rowOff>114300</xdr:rowOff>
    </xdr:from>
    <xdr:to>
      <xdr:col>1</xdr:col>
      <xdr:colOff>200025</xdr:colOff>
      <xdr:row>19</xdr:row>
      <xdr:rowOff>152400</xdr:rowOff>
    </xdr:to>
    <xdr:sp macro="" textlink="">
      <xdr:nvSpPr>
        <xdr:cNvPr id="8245" name="Text Box 53">
          <a:hlinkClick xmlns:r="http://schemas.openxmlformats.org/officeDocument/2006/relationships" r:id="rId8"/>
        </xdr:cNvPr>
        <xdr:cNvSpPr txBox="1">
          <a:spLocks noChangeArrowheads="1"/>
        </xdr:cNvSpPr>
      </xdr:nvSpPr>
      <xdr:spPr bwMode="auto">
        <a:xfrm>
          <a:off x="142875" y="3638550"/>
          <a:ext cx="1047750" cy="361950"/>
        </a:xfrm>
        <a:prstGeom prst="rect">
          <a:avLst/>
        </a:prstGeom>
        <a:solidFill>
          <a:srgbClr val="80B613"/>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ysClr val="windowText" lastClr="000000"/>
              </a:solidFill>
              <a:latin typeface="Arial"/>
              <a:cs typeface="Arial"/>
            </a:rPr>
            <a:t>Planbilanz</a:t>
          </a:r>
        </a:p>
      </xdr:txBody>
    </xdr:sp>
    <xdr:clientData/>
  </xdr:twoCellAnchor>
  <xdr:twoCellAnchor>
    <xdr:from>
      <xdr:col>0</xdr:col>
      <xdr:colOff>142875</xdr:colOff>
      <xdr:row>20</xdr:row>
      <xdr:rowOff>28575</xdr:rowOff>
    </xdr:from>
    <xdr:to>
      <xdr:col>1</xdr:col>
      <xdr:colOff>200025</xdr:colOff>
      <xdr:row>23</xdr:row>
      <xdr:rowOff>66675</xdr:rowOff>
    </xdr:to>
    <xdr:sp macro="" textlink="">
      <xdr:nvSpPr>
        <xdr:cNvPr id="8246" name="Text Box 54">
          <a:hlinkClick xmlns:r="http://schemas.openxmlformats.org/officeDocument/2006/relationships" r:id="rId9"/>
        </xdr:cNvPr>
        <xdr:cNvSpPr txBox="1">
          <a:spLocks noChangeArrowheads="1"/>
        </xdr:cNvSpPr>
      </xdr:nvSpPr>
      <xdr:spPr bwMode="auto">
        <a:xfrm>
          <a:off x="142875" y="4038600"/>
          <a:ext cx="1047750" cy="361950"/>
        </a:xfrm>
        <a:prstGeom prst="rect">
          <a:avLst/>
        </a:prstGeom>
        <a:solidFill>
          <a:srgbClr val="80B613"/>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ysClr val="windowText" lastClr="000000"/>
              </a:solidFill>
              <a:latin typeface="Arial"/>
              <a:cs typeface="Arial"/>
            </a:rPr>
            <a:t>Plan-ER</a:t>
          </a:r>
        </a:p>
      </xdr:txBody>
    </xdr:sp>
    <xdr:clientData/>
  </xdr:twoCellAnchor>
  <xdr:twoCellAnchor>
    <xdr:from>
      <xdr:col>0</xdr:col>
      <xdr:colOff>142875</xdr:colOff>
      <xdr:row>23</xdr:row>
      <xdr:rowOff>104775</xdr:rowOff>
    </xdr:from>
    <xdr:to>
      <xdr:col>1</xdr:col>
      <xdr:colOff>200025</xdr:colOff>
      <xdr:row>25</xdr:row>
      <xdr:rowOff>142875</xdr:rowOff>
    </xdr:to>
    <xdr:sp macro="" textlink="">
      <xdr:nvSpPr>
        <xdr:cNvPr id="8247" name="Text Box 55">
          <a:hlinkClick xmlns:r="http://schemas.openxmlformats.org/officeDocument/2006/relationships" r:id="rId10"/>
        </xdr:cNvPr>
        <xdr:cNvSpPr txBox="1">
          <a:spLocks noChangeArrowheads="1"/>
        </xdr:cNvSpPr>
      </xdr:nvSpPr>
      <xdr:spPr bwMode="auto">
        <a:xfrm>
          <a:off x="142875" y="4438650"/>
          <a:ext cx="1047750" cy="361950"/>
        </a:xfrm>
        <a:prstGeom prst="rect">
          <a:avLst/>
        </a:prstGeom>
        <a:solidFill>
          <a:srgbClr val="80B613"/>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ysClr val="windowText" lastClr="000000"/>
              </a:solidFill>
              <a:latin typeface="Arial"/>
              <a:cs typeface="Arial"/>
            </a:rPr>
            <a:t>Plan-MFR</a:t>
          </a:r>
        </a:p>
      </xdr:txBody>
    </xdr:sp>
    <xdr:clientData/>
  </xdr:twoCellAnchor>
  <xdr:twoCellAnchor>
    <xdr:from>
      <xdr:col>0</xdr:col>
      <xdr:colOff>142875</xdr:colOff>
      <xdr:row>26</xdr:row>
      <xdr:rowOff>19050</xdr:rowOff>
    </xdr:from>
    <xdr:to>
      <xdr:col>1</xdr:col>
      <xdr:colOff>200025</xdr:colOff>
      <xdr:row>28</xdr:row>
      <xdr:rowOff>57150</xdr:rowOff>
    </xdr:to>
    <xdr:sp macro="" textlink="">
      <xdr:nvSpPr>
        <xdr:cNvPr id="8248" name="Text Box 56">
          <a:hlinkClick xmlns:r="http://schemas.openxmlformats.org/officeDocument/2006/relationships" r:id="rId11"/>
        </xdr:cNvPr>
        <xdr:cNvSpPr txBox="1">
          <a:spLocks noChangeArrowheads="1"/>
        </xdr:cNvSpPr>
      </xdr:nvSpPr>
      <xdr:spPr bwMode="auto">
        <a:xfrm>
          <a:off x="142875" y="4838700"/>
          <a:ext cx="1047750" cy="361950"/>
        </a:xfrm>
        <a:prstGeom prst="rect">
          <a:avLst/>
        </a:prstGeom>
        <a:solidFill>
          <a:srgbClr val="80B613"/>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ysClr val="windowText" lastClr="000000"/>
              </a:solidFill>
              <a:latin typeface="Arial"/>
              <a:cs typeface="Arial"/>
            </a:rPr>
            <a:t>Kennzahlen</a:t>
          </a:r>
        </a:p>
      </xdr:txBody>
    </xdr:sp>
    <xdr:clientData/>
  </xdr:twoCellAnchor>
  <xdr:twoCellAnchor>
    <xdr:from>
      <xdr:col>0</xdr:col>
      <xdr:colOff>142875</xdr:colOff>
      <xdr:row>4</xdr:row>
      <xdr:rowOff>66675</xdr:rowOff>
    </xdr:from>
    <xdr:to>
      <xdr:col>1</xdr:col>
      <xdr:colOff>200025</xdr:colOff>
      <xdr:row>7</xdr:row>
      <xdr:rowOff>438150</xdr:rowOff>
    </xdr:to>
    <xdr:sp macro="" textlink="">
      <xdr:nvSpPr>
        <xdr:cNvPr id="8250" name="Text Box 58">
          <a:hlinkClick xmlns:r="http://schemas.openxmlformats.org/officeDocument/2006/relationships" r:id="rId12"/>
        </xdr:cNvPr>
        <xdr:cNvSpPr txBox="1">
          <a:spLocks noChangeArrowheads="1"/>
        </xdr:cNvSpPr>
      </xdr:nvSpPr>
      <xdr:spPr bwMode="auto">
        <a:xfrm>
          <a:off x="142875" y="790575"/>
          <a:ext cx="1047750" cy="828675"/>
        </a:xfrm>
        <a:prstGeom prst="rect">
          <a:avLst/>
        </a:prstGeom>
        <a:solidFill>
          <a:srgbClr val="006D41"/>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Eröffnungs-</a:t>
          </a:r>
        </a:p>
        <a:p>
          <a:pPr algn="l" rtl="0">
            <a:defRPr sz="1000"/>
          </a:pPr>
          <a:r>
            <a:rPr lang="de-CH" sz="1000" b="0" i="0" u="none" strike="noStrike" baseline="0">
              <a:solidFill>
                <a:srgbClr val="FFFFFF"/>
              </a:solidFill>
              <a:latin typeface="Arial"/>
              <a:cs typeface="Arial"/>
            </a:rPr>
            <a:t>bilanz &amp;</a:t>
          </a:r>
        </a:p>
        <a:p>
          <a:pPr algn="l" rtl="0">
            <a:defRPr sz="1000"/>
          </a:pPr>
          <a:r>
            <a:rPr lang="de-CH" sz="1000" b="0" i="0" u="none" strike="noStrike" baseline="0">
              <a:solidFill>
                <a:srgbClr val="FFFFFF"/>
              </a:solidFill>
              <a:latin typeface="Arial"/>
              <a:cs typeface="Arial"/>
            </a:rPr>
            <a:t>Bilanz-</a:t>
          </a:r>
        </a:p>
        <a:p>
          <a:pPr algn="l" rtl="0">
            <a:defRPr sz="1000"/>
          </a:pPr>
          <a:r>
            <a:rPr lang="de-CH" sz="1000" b="0" i="0" u="none" strike="noStrike" baseline="0">
              <a:solidFill>
                <a:srgbClr val="FFFFFF"/>
              </a:solidFill>
              <a:latin typeface="Arial"/>
              <a:cs typeface="Arial"/>
            </a:rPr>
            <a:t>parameter</a:t>
          </a:r>
        </a:p>
      </xdr:txBody>
    </xdr:sp>
    <xdr:clientData/>
  </xdr:twoCellAnchor>
  <xdr:twoCellAnchor>
    <xdr:from>
      <xdr:col>0</xdr:col>
      <xdr:colOff>142875</xdr:colOff>
      <xdr:row>8</xdr:row>
      <xdr:rowOff>28575</xdr:rowOff>
    </xdr:from>
    <xdr:to>
      <xdr:col>1</xdr:col>
      <xdr:colOff>200025</xdr:colOff>
      <xdr:row>11</xdr:row>
      <xdr:rowOff>209550</xdr:rowOff>
    </xdr:to>
    <xdr:sp macro="" textlink="">
      <xdr:nvSpPr>
        <xdr:cNvPr id="8251" name="Text Box 59">
          <a:hlinkClick xmlns:r="http://schemas.openxmlformats.org/officeDocument/2006/relationships" r:id="rId13"/>
        </xdr:cNvPr>
        <xdr:cNvSpPr txBox="1">
          <a:spLocks noChangeArrowheads="1"/>
        </xdr:cNvSpPr>
      </xdr:nvSpPr>
      <xdr:spPr bwMode="auto">
        <a:xfrm>
          <a:off x="142875" y="1847850"/>
          <a:ext cx="1047750" cy="723900"/>
        </a:xfrm>
        <a:prstGeom prst="rect">
          <a:avLst/>
        </a:prstGeom>
        <a:solidFill>
          <a:srgbClr val="006D41"/>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Geschäfts-</a:t>
          </a:r>
        </a:p>
        <a:p>
          <a:pPr algn="l" rtl="0">
            <a:defRPr sz="1000"/>
          </a:pPr>
          <a:r>
            <a:rPr lang="de-CH" sz="1000" b="0" i="0" u="none" strike="noStrike" baseline="0">
              <a:solidFill>
                <a:srgbClr val="FFFFFF"/>
              </a:solidFill>
              <a:latin typeface="Arial"/>
              <a:cs typeface="Arial"/>
            </a:rPr>
            <a:t>entwicklung &amp;</a:t>
          </a:r>
        </a:p>
        <a:p>
          <a:pPr algn="l" rtl="0">
            <a:defRPr sz="1000"/>
          </a:pPr>
          <a:r>
            <a:rPr lang="de-CH" sz="1000" b="0" i="0" u="none" strike="noStrike" baseline="0">
              <a:solidFill>
                <a:srgbClr val="FFFFFF"/>
              </a:solidFill>
              <a:latin typeface="Arial"/>
              <a:cs typeface="Arial"/>
            </a:rPr>
            <a:t>Investitions-</a:t>
          </a:r>
        </a:p>
        <a:p>
          <a:pPr algn="l" rtl="0">
            <a:defRPr sz="1000"/>
          </a:pPr>
          <a:r>
            <a:rPr lang="de-CH" sz="1000" b="0" i="0" u="none" strike="noStrike" baseline="0">
              <a:solidFill>
                <a:srgbClr val="FFFFFF"/>
              </a:solidFill>
              <a:latin typeface="Arial"/>
              <a:cs typeface="Arial"/>
            </a:rPr>
            <a:t>planung</a:t>
          </a:r>
        </a:p>
      </xdr:txBody>
    </xdr:sp>
    <xdr:clientData/>
  </xdr:twoCellAnchor>
  <xdr:twoCellAnchor>
    <xdr:from>
      <xdr:col>0</xdr:col>
      <xdr:colOff>142875</xdr:colOff>
      <xdr:row>12</xdr:row>
      <xdr:rowOff>123825</xdr:rowOff>
    </xdr:from>
    <xdr:to>
      <xdr:col>1</xdr:col>
      <xdr:colOff>200025</xdr:colOff>
      <xdr:row>16</xdr:row>
      <xdr:rowOff>133350</xdr:rowOff>
    </xdr:to>
    <xdr:sp macro="" textlink="">
      <xdr:nvSpPr>
        <xdr:cNvPr id="8252" name="Text Box 60" descr="50%">
          <a:hlinkClick xmlns:r="http://schemas.openxmlformats.org/officeDocument/2006/relationships" r:id="rId14"/>
        </xdr:cNvPr>
        <xdr:cNvSpPr txBox="1">
          <a:spLocks noChangeArrowheads="1"/>
        </xdr:cNvSpPr>
      </xdr:nvSpPr>
      <xdr:spPr bwMode="auto">
        <a:xfrm>
          <a:off x="142875" y="2857500"/>
          <a:ext cx="1047750" cy="638175"/>
        </a:xfrm>
        <a:prstGeom prst="rect">
          <a:avLst/>
        </a:prstGeom>
        <a:pattFill prst="pct50">
          <a:fgClr>
            <a:srgbClr xmlns:mc="http://schemas.openxmlformats.org/markup-compatibility/2006" xmlns:a14="http://schemas.microsoft.com/office/drawing/2010/main" val="FFFFFF" mc:Ignorable="a14" a14:legacySpreadsheetColorIndex="9"/>
          </a:fgClr>
          <a:bgClr>
            <a:srgbClr val="006D41"/>
          </a:bgClr>
        </a:patt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Finanzierungs-</a:t>
          </a:r>
        </a:p>
        <a:p>
          <a:pPr algn="l" rtl="0">
            <a:lnSpc>
              <a:spcPts val="1000"/>
            </a:lnSpc>
            <a:defRPr sz="1000"/>
          </a:pPr>
          <a:r>
            <a:rPr lang="de-CH" sz="1000" b="0" i="0" u="none" strike="noStrike" baseline="0">
              <a:solidFill>
                <a:srgbClr val="000000"/>
              </a:solidFill>
              <a:latin typeface="Arial"/>
              <a:cs typeface="Arial"/>
            </a:rPr>
            <a:t>planung</a:t>
          </a:r>
        </a:p>
      </xdr:txBody>
    </xdr:sp>
    <xdr:clientData/>
  </xdr:twoCellAnchor>
  <xdr:twoCellAnchor>
    <xdr:from>
      <xdr:col>0</xdr:col>
      <xdr:colOff>361950</xdr:colOff>
      <xdr:row>7</xdr:row>
      <xdr:rowOff>438150</xdr:rowOff>
    </xdr:from>
    <xdr:to>
      <xdr:col>1</xdr:col>
      <xdr:colOff>28575</xdr:colOff>
      <xdr:row>8</xdr:row>
      <xdr:rowOff>28575</xdr:rowOff>
    </xdr:to>
    <xdr:sp macro="" textlink="">
      <xdr:nvSpPr>
        <xdr:cNvPr id="8438" name="AutoShape 61"/>
        <xdr:cNvSpPr>
          <a:spLocks noChangeArrowheads="1"/>
        </xdr:cNvSpPr>
      </xdr:nvSpPr>
      <xdr:spPr bwMode="auto">
        <a:xfrm>
          <a:off x="361950" y="1619250"/>
          <a:ext cx="657225" cy="228600"/>
        </a:xfrm>
        <a:prstGeom prst="downArrow">
          <a:avLst>
            <a:gd name="adj1" fmla="val 51722"/>
            <a:gd name="adj2" fmla="val 72727"/>
          </a:avLst>
        </a:prstGeom>
        <a:solidFill>
          <a:srgbClr val="006D41"/>
        </a:solidFill>
        <a:ln>
          <a:noFill/>
        </a:ln>
        <a:effectLst/>
        <a:extLst/>
      </xdr:spPr>
    </xdr:sp>
    <xdr:clientData/>
  </xdr:twoCellAnchor>
  <xdr:twoCellAnchor>
    <xdr:from>
      <xdr:col>0</xdr:col>
      <xdr:colOff>361950</xdr:colOff>
      <xdr:row>11</xdr:row>
      <xdr:rowOff>209550</xdr:rowOff>
    </xdr:from>
    <xdr:to>
      <xdr:col>1</xdr:col>
      <xdr:colOff>28575</xdr:colOff>
      <xdr:row>12</xdr:row>
      <xdr:rowOff>123825</xdr:rowOff>
    </xdr:to>
    <xdr:sp macro="" textlink="">
      <xdr:nvSpPr>
        <xdr:cNvPr id="8439" name="AutoShape 62"/>
        <xdr:cNvSpPr>
          <a:spLocks noChangeArrowheads="1"/>
        </xdr:cNvSpPr>
      </xdr:nvSpPr>
      <xdr:spPr bwMode="auto">
        <a:xfrm>
          <a:off x="361950" y="2571750"/>
          <a:ext cx="657225" cy="285750"/>
        </a:xfrm>
        <a:prstGeom prst="downArrow">
          <a:avLst>
            <a:gd name="adj1" fmla="val 51722"/>
            <a:gd name="adj2" fmla="val 72727"/>
          </a:avLst>
        </a:prstGeom>
        <a:solidFill>
          <a:srgbClr val="006D41"/>
        </a:solidFill>
        <a:ln>
          <a:noFill/>
        </a:ln>
        <a:effectLs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142875</xdr:colOff>
      <xdr:row>2</xdr:row>
      <xdr:rowOff>9525</xdr:rowOff>
    </xdr:from>
    <xdr:to>
      <xdr:col>1</xdr:col>
      <xdr:colOff>200025</xdr:colOff>
      <xdr:row>4</xdr:row>
      <xdr:rowOff>0</xdr:rowOff>
    </xdr:to>
    <xdr:grpSp>
      <xdr:nvGrpSpPr>
        <xdr:cNvPr id="9442" name="Group 38"/>
        <xdr:cNvGrpSpPr>
          <a:grpSpLocks/>
        </xdr:cNvGrpSpPr>
      </xdr:nvGrpSpPr>
      <xdr:grpSpPr bwMode="auto">
        <a:xfrm>
          <a:off x="142875" y="200025"/>
          <a:ext cx="1047750" cy="523875"/>
          <a:chOff x="15" y="21"/>
          <a:chExt cx="110" cy="60"/>
        </a:xfrm>
      </xdr:grpSpPr>
      <xdr:pic>
        <xdr:nvPicPr>
          <xdr:cNvPr id="9457" name="Picture 39" descr="U:\Meine Bilder\kmu_check_up.gif">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r="20300" b="8000"/>
          <a:stretch>
            <a:fillRect/>
          </a:stretch>
        </xdr:blipFill>
        <xdr:spPr bwMode="auto">
          <a:xfrm>
            <a:off x="15" y="21"/>
            <a:ext cx="110" cy="6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8"/>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Lst>
        </xdr:spPr>
      </xdr:pic>
      <xdr:sp macro="" textlink="">
        <xdr:nvSpPr>
          <xdr:cNvPr id="9256" name="Text Box 40"/>
          <xdr:cNvSpPr txBox="1">
            <a:spLocks noChangeArrowheads="1"/>
          </xdr:cNvSpPr>
        </xdr:nvSpPr>
        <xdr:spPr bwMode="auto">
          <a:xfrm>
            <a:off x="15" y="25"/>
            <a:ext cx="48" cy="2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0" anchor="t" upright="1"/>
          <a:lstStyle/>
          <a:p>
            <a:pPr algn="l" rtl="0">
              <a:defRPr sz="1000"/>
            </a:pPr>
            <a:r>
              <a:rPr lang="de-CH" sz="1000" b="1" i="0" u="none" strike="noStrike" baseline="0">
                <a:solidFill>
                  <a:srgbClr val="000000"/>
                </a:solidFill>
                <a:latin typeface="Arial"/>
                <a:cs typeface="Arial"/>
              </a:rPr>
              <a:t>Home</a:t>
            </a:r>
          </a:p>
        </xdr:txBody>
      </xdr:sp>
    </xdr:grpSp>
    <xdr:clientData/>
  </xdr:twoCellAnchor>
  <xdr:twoCellAnchor>
    <xdr:from>
      <xdr:col>0</xdr:col>
      <xdr:colOff>142875</xdr:colOff>
      <xdr:row>31</xdr:row>
      <xdr:rowOff>123825</xdr:rowOff>
    </xdr:from>
    <xdr:to>
      <xdr:col>1</xdr:col>
      <xdr:colOff>200025</xdr:colOff>
      <xdr:row>33</xdr:row>
      <xdr:rowOff>152400</xdr:rowOff>
    </xdr:to>
    <xdr:sp macro="" textlink="">
      <xdr:nvSpPr>
        <xdr:cNvPr id="9257" name="Text Box 41">
          <a:hlinkClick xmlns:r="http://schemas.openxmlformats.org/officeDocument/2006/relationships" r:id="rId3"/>
        </xdr:cNvPr>
        <xdr:cNvSpPr txBox="1">
          <a:spLocks noChangeArrowheads="1"/>
        </xdr:cNvSpPr>
      </xdr:nvSpPr>
      <xdr:spPr bwMode="auto">
        <a:xfrm>
          <a:off x="142875" y="5324475"/>
          <a:ext cx="1047750" cy="361950"/>
        </a:xfrm>
        <a:prstGeom prst="rect">
          <a:avLst/>
        </a:prstGeom>
        <a:solidFill>
          <a:srgbClr val="B3DC59"/>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1</a:t>
          </a:r>
        </a:p>
      </xdr:txBody>
    </xdr:sp>
    <xdr:clientData/>
  </xdr:twoCellAnchor>
  <xdr:twoCellAnchor>
    <xdr:from>
      <xdr:col>0</xdr:col>
      <xdr:colOff>142875</xdr:colOff>
      <xdr:row>34</xdr:row>
      <xdr:rowOff>0</xdr:rowOff>
    </xdr:from>
    <xdr:to>
      <xdr:col>1</xdr:col>
      <xdr:colOff>200025</xdr:colOff>
      <xdr:row>36</xdr:row>
      <xdr:rowOff>38100</xdr:rowOff>
    </xdr:to>
    <xdr:sp macro="" textlink="">
      <xdr:nvSpPr>
        <xdr:cNvPr id="9258" name="Text Box 42">
          <a:hlinkClick xmlns:r="http://schemas.openxmlformats.org/officeDocument/2006/relationships" r:id="rId4"/>
        </xdr:cNvPr>
        <xdr:cNvSpPr txBox="1">
          <a:spLocks noChangeArrowheads="1"/>
        </xdr:cNvSpPr>
      </xdr:nvSpPr>
      <xdr:spPr bwMode="auto">
        <a:xfrm>
          <a:off x="142875" y="5724525"/>
          <a:ext cx="1047750" cy="361950"/>
        </a:xfrm>
        <a:prstGeom prst="rect">
          <a:avLst/>
        </a:prstGeom>
        <a:solidFill>
          <a:srgbClr val="B3DC59"/>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2</a:t>
          </a:r>
        </a:p>
      </xdr:txBody>
    </xdr:sp>
    <xdr:clientData/>
  </xdr:twoCellAnchor>
  <xdr:twoCellAnchor>
    <xdr:from>
      <xdr:col>0</xdr:col>
      <xdr:colOff>142875</xdr:colOff>
      <xdr:row>36</xdr:row>
      <xdr:rowOff>76200</xdr:rowOff>
    </xdr:from>
    <xdr:to>
      <xdr:col>1</xdr:col>
      <xdr:colOff>200025</xdr:colOff>
      <xdr:row>38</xdr:row>
      <xdr:rowOff>114300</xdr:rowOff>
    </xdr:to>
    <xdr:sp macro="" textlink="">
      <xdr:nvSpPr>
        <xdr:cNvPr id="9259" name="Text Box 43">
          <a:hlinkClick xmlns:r="http://schemas.openxmlformats.org/officeDocument/2006/relationships" r:id="rId5"/>
        </xdr:cNvPr>
        <xdr:cNvSpPr txBox="1">
          <a:spLocks noChangeArrowheads="1"/>
        </xdr:cNvSpPr>
      </xdr:nvSpPr>
      <xdr:spPr bwMode="auto">
        <a:xfrm>
          <a:off x="142875" y="6124575"/>
          <a:ext cx="1047750" cy="361950"/>
        </a:xfrm>
        <a:prstGeom prst="rect">
          <a:avLst/>
        </a:prstGeom>
        <a:solidFill>
          <a:srgbClr val="B3DC59"/>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3</a:t>
          </a:r>
        </a:p>
      </xdr:txBody>
    </xdr:sp>
    <xdr:clientData/>
  </xdr:twoCellAnchor>
  <xdr:twoCellAnchor>
    <xdr:from>
      <xdr:col>0</xdr:col>
      <xdr:colOff>142875</xdr:colOff>
      <xdr:row>38</xdr:row>
      <xdr:rowOff>152400</xdr:rowOff>
    </xdr:from>
    <xdr:to>
      <xdr:col>1</xdr:col>
      <xdr:colOff>200025</xdr:colOff>
      <xdr:row>41</xdr:row>
      <xdr:rowOff>28575</xdr:rowOff>
    </xdr:to>
    <xdr:sp macro="" textlink="">
      <xdr:nvSpPr>
        <xdr:cNvPr id="9260" name="Text Box 44">
          <a:hlinkClick xmlns:r="http://schemas.openxmlformats.org/officeDocument/2006/relationships" r:id="rId6"/>
        </xdr:cNvPr>
        <xdr:cNvSpPr txBox="1">
          <a:spLocks noChangeArrowheads="1"/>
        </xdr:cNvSpPr>
      </xdr:nvSpPr>
      <xdr:spPr bwMode="auto">
        <a:xfrm>
          <a:off x="142875" y="6524625"/>
          <a:ext cx="1047750" cy="361950"/>
        </a:xfrm>
        <a:prstGeom prst="rect">
          <a:avLst/>
        </a:prstGeom>
        <a:solidFill>
          <a:srgbClr val="B3DC59"/>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0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4</a:t>
          </a:r>
        </a:p>
      </xdr:txBody>
    </xdr:sp>
    <xdr:clientData/>
  </xdr:twoCellAnchor>
  <xdr:twoCellAnchor>
    <xdr:from>
      <xdr:col>0</xdr:col>
      <xdr:colOff>142875</xdr:colOff>
      <xdr:row>41</xdr:row>
      <xdr:rowOff>66675</xdr:rowOff>
    </xdr:from>
    <xdr:to>
      <xdr:col>1</xdr:col>
      <xdr:colOff>200025</xdr:colOff>
      <xdr:row>43</xdr:row>
      <xdr:rowOff>104775</xdr:rowOff>
    </xdr:to>
    <xdr:sp macro="" textlink="">
      <xdr:nvSpPr>
        <xdr:cNvPr id="9261" name="Text Box 45">
          <a:hlinkClick xmlns:r="http://schemas.openxmlformats.org/officeDocument/2006/relationships" r:id="rId7"/>
        </xdr:cNvPr>
        <xdr:cNvSpPr txBox="1">
          <a:spLocks noChangeArrowheads="1"/>
        </xdr:cNvSpPr>
      </xdr:nvSpPr>
      <xdr:spPr bwMode="auto">
        <a:xfrm>
          <a:off x="142875" y="6924675"/>
          <a:ext cx="1047750" cy="361950"/>
        </a:xfrm>
        <a:prstGeom prst="rect">
          <a:avLst/>
        </a:prstGeom>
        <a:solidFill>
          <a:srgbClr val="B3DC59"/>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5</a:t>
          </a:r>
        </a:p>
      </xdr:txBody>
    </xdr:sp>
    <xdr:clientData/>
  </xdr:twoCellAnchor>
  <xdr:twoCellAnchor>
    <xdr:from>
      <xdr:col>0</xdr:col>
      <xdr:colOff>142875</xdr:colOff>
      <xdr:row>21</xdr:row>
      <xdr:rowOff>57150</xdr:rowOff>
    </xdr:from>
    <xdr:to>
      <xdr:col>1</xdr:col>
      <xdr:colOff>200025</xdr:colOff>
      <xdr:row>23</xdr:row>
      <xdr:rowOff>95250</xdr:rowOff>
    </xdr:to>
    <xdr:sp macro="" textlink="">
      <xdr:nvSpPr>
        <xdr:cNvPr id="9262" name="Text Box 46" descr="50%">
          <a:hlinkClick xmlns:r="http://schemas.openxmlformats.org/officeDocument/2006/relationships" r:id="rId8"/>
        </xdr:cNvPr>
        <xdr:cNvSpPr txBox="1">
          <a:spLocks noChangeArrowheads="1"/>
        </xdr:cNvSpPr>
      </xdr:nvSpPr>
      <xdr:spPr bwMode="auto">
        <a:xfrm>
          <a:off x="142875" y="3638550"/>
          <a:ext cx="1047750" cy="361950"/>
        </a:xfrm>
        <a:prstGeom prst="rect">
          <a:avLst/>
        </a:prstGeom>
        <a:pattFill prst="pct50">
          <a:fgClr>
            <a:srgbClr val="80B613"/>
          </a:fgClr>
          <a:bgClr>
            <a:srgbClr val="FFFFFF"/>
          </a:bgClr>
        </a:patt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ysClr val="windowText" lastClr="000000"/>
              </a:solidFill>
              <a:latin typeface="Arial"/>
              <a:cs typeface="Arial"/>
            </a:rPr>
            <a:t>Planbilanz</a:t>
          </a:r>
        </a:p>
      </xdr:txBody>
    </xdr:sp>
    <xdr:clientData/>
  </xdr:twoCellAnchor>
  <xdr:twoCellAnchor>
    <xdr:from>
      <xdr:col>0</xdr:col>
      <xdr:colOff>142875</xdr:colOff>
      <xdr:row>23</xdr:row>
      <xdr:rowOff>133350</xdr:rowOff>
    </xdr:from>
    <xdr:to>
      <xdr:col>1</xdr:col>
      <xdr:colOff>200025</xdr:colOff>
      <xdr:row>26</xdr:row>
      <xdr:rowOff>9525</xdr:rowOff>
    </xdr:to>
    <xdr:sp macro="" textlink="">
      <xdr:nvSpPr>
        <xdr:cNvPr id="9263" name="Text Box 47">
          <a:hlinkClick xmlns:r="http://schemas.openxmlformats.org/officeDocument/2006/relationships" r:id="rId9"/>
        </xdr:cNvPr>
        <xdr:cNvSpPr txBox="1">
          <a:spLocks noChangeArrowheads="1"/>
        </xdr:cNvSpPr>
      </xdr:nvSpPr>
      <xdr:spPr bwMode="auto">
        <a:xfrm>
          <a:off x="142875" y="4038600"/>
          <a:ext cx="1047750" cy="361950"/>
        </a:xfrm>
        <a:prstGeom prst="rect">
          <a:avLst/>
        </a:prstGeom>
        <a:solidFill>
          <a:srgbClr val="80B613"/>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ysClr val="windowText" lastClr="000000"/>
              </a:solidFill>
              <a:latin typeface="Arial"/>
              <a:cs typeface="Arial"/>
            </a:rPr>
            <a:t>Plan-ER</a:t>
          </a:r>
        </a:p>
      </xdr:txBody>
    </xdr:sp>
    <xdr:clientData/>
  </xdr:twoCellAnchor>
  <xdr:twoCellAnchor>
    <xdr:from>
      <xdr:col>0</xdr:col>
      <xdr:colOff>142875</xdr:colOff>
      <xdr:row>26</xdr:row>
      <xdr:rowOff>47625</xdr:rowOff>
    </xdr:from>
    <xdr:to>
      <xdr:col>1</xdr:col>
      <xdr:colOff>200025</xdr:colOff>
      <xdr:row>28</xdr:row>
      <xdr:rowOff>85725</xdr:rowOff>
    </xdr:to>
    <xdr:sp macro="" textlink="">
      <xdr:nvSpPr>
        <xdr:cNvPr id="9264" name="Text Box 48">
          <a:hlinkClick xmlns:r="http://schemas.openxmlformats.org/officeDocument/2006/relationships" r:id="rId10"/>
        </xdr:cNvPr>
        <xdr:cNvSpPr txBox="1">
          <a:spLocks noChangeArrowheads="1"/>
        </xdr:cNvSpPr>
      </xdr:nvSpPr>
      <xdr:spPr bwMode="auto">
        <a:xfrm>
          <a:off x="142875" y="4438650"/>
          <a:ext cx="1047750" cy="361950"/>
        </a:xfrm>
        <a:prstGeom prst="rect">
          <a:avLst/>
        </a:prstGeom>
        <a:solidFill>
          <a:srgbClr val="80B613"/>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ysClr val="windowText" lastClr="000000"/>
              </a:solidFill>
              <a:latin typeface="Arial"/>
              <a:cs typeface="Arial"/>
            </a:rPr>
            <a:t>Plan-MFR</a:t>
          </a:r>
        </a:p>
      </xdr:txBody>
    </xdr:sp>
    <xdr:clientData/>
  </xdr:twoCellAnchor>
  <xdr:twoCellAnchor>
    <xdr:from>
      <xdr:col>0</xdr:col>
      <xdr:colOff>142875</xdr:colOff>
      <xdr:row>28</xdr:row>
      <xdr:rowOff>123825</xdr:rowOff>
    </xdr:from>
    <xdr:to>
      <xdr:col>1</xdr:col>
      <xdr:colOff>200025</xdr:colOff>
      <xdr:row>31</xdr:row>
      <xdr:rowOff>0</xdr:rowOff>
    </xdr:to>
    <xdr:sp macro="" textlink="">
      <xdr:nvSpPr>
        <xdr:cNvPr id="9265" name="Text Box 49">
          <a:hlinkClick xmlns:r="http://schemas.openxmlformats.org/officeDocument/2006/relationships" r:id="rId11"/>
        </xdr:cNvPr>
        <xdr:cNvSpPr txBox="1">
          <a:spLocks noChangeArrowheads="1"/>
        </xdr:cNvSpPr>
      </xdr:nvSpPr>
      <xdr:spPr bwMode="auto">
        <a:xfrm>
          <a:off x="142875" y="4838700"/>
          <a:ext cx="1047750" cy="361950"/>
        </a:xfrm>
        <a:prstGeom prst="rect">
          <a:avLst/>
        </a:prstGeom>
        <a:solidFill>
          <a:srgbClr val="80B613"/>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ysClr val="windowText" lastClr="000000"/>
              </a:solidFill>
              <a:latin typeface="Arial"/>
              <a:cs typeface="Arial"/>
            </a:rPr>
            <a:t>Kennzahlen</a:t>
          </a:r>
        </a:p>
      </xdr:txBody>
    </xdr:sp>
    <xdr:clientData/>
  </xdr:twoCellAnchor>
  <xdr:twoCellAnchor>
    <xdr:from>
      <xdr:col>0</xdr:col>
      <xdr:colOff>142875</xdr:colOff>
      <xdr:row>4</xdr:row>
      <xdr:rowOff>66675</xdr:rowOff>
    </xdr:from>
    <xdr:to>
      <xdr:col>1</xdr:col>
      <xdr:colOff>200025</xdr:colOff>
      <xdr:row>9</xdr:row>
      <xdr:rowOff>28575</xdr:rowOff>
    </xdr:to>
    <xdr:sp macro="" textlink="">
      <xdr:nvSpPr>
        <xdr:cNvPr id="9267" name="Text Box 51">
          <a:hlinkClick xmlns:r="http://schemas.openxmlformats.org/officeDocument/2006/relationships" r:id="rId12"/>
        </xdr:cNvPr>
        <xdr:cNvSpPr txBox="1">
          <a:spLocks noChangeArrowheads="1"/>
        </xdr:cNvSpPr>
      </xdr:nvSpPr>
      <xdr:spPr bwMode="auto">
        <a:xfrm>
          <a:off x="142875" y="790575"/>
          <a:ext cx="1047750" cy="828675"/>
        </a:xfrm>
        <a:prstGeom prst="rect">
          <a:avLst/>
        </a:prstGeom>
        <a:solidFill>
          <a:srgbClr val="006D41"/>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Eröffnungs-</a:t>
          </a:r>
        </a:p>
        <a:p>
          <a:pPr algn="l" rtl="0">
            <a:defRPr sz="1000"/>
          </a:pPr>
          <a:r>
            <a:rPr lang="de-CH" sz="1000" b="0" i="0" u="none" strike="noStrike" baseline="0">
              <a:solidFill>
                <a:srgbClr val="FFFFFF"/>
              </a:solidFill>
              <a:latin typeface="Arial"/>
              <a:cs typeface="Arial"/>
            </a:rPr>
            <a:t>bilanz &amp;</a:t>
          </a:r>
        </a:p>
        <a:p>
          <a:pPr algn="l" rtl="0">
            <a:defRPr sz="1000"/>
          </a:pPr>
          <a:r>
            <a:rPr lang="de-CH" sz="1000" b="0" i="0" u="none" strike="noStrike" baseline="0">
              <a:solidFill>
                <a:srgbClr val="FFFFFF"/>
              </a:solidFill>
              <a:latin typeface="Arial"/>
              <a:cs typeface="Arial"/>
            </a:rPr>
            <a:t>Bilanz-</a:t>
          </a:r>
        </a:p>
        <a:p>
          <a:pPr algn="l" rtl="0">
            <a:defRPr sz="1000"/>
          </a:pPr>
          <a:r>
            <a:rPr lang="de-CH" sz="1000" b="0" i="0" u="none" strike="noStrike" baseline="0">
              <a:solidFill>
                <a:srgbClr val="FFFFFF"/>
              </a:solidFill>
              <a:latin typeface="Arial"/>
              <a:cs typeface="Arial"/>
            </a:rPr>
            <a:t>parameter</a:t>
          </a:r>
        </a:p>
      </xdr:txBody>
    </xdr:sp>
    <xdr:clientData/>
  </xdr:twoCellAnchor>
  <xdr:twoCellAnchor>
    <xdr:from>
      <xdr:col>0</xdr:col>
      <xdr:colOff>142875</xdr:colOff>
      <xdr:row>10</xdr:row>
      <xdr:rowOff>95250</xdr:rowOff>
    </xdr:from>
    <xdr:to>
      <xdr:col>1</xdr:col>
      <xdr:colOff>200025</xdr:colOff>
      <xdr:row>15</xdr:row>
      <xdr:rowOff>9525</xdr:rowOff>
    </xdr:to>
    <xdr:sp macro="" textlink="">
      <xdr:nvSpPr>
        <xdr:cNvPr id="9268" name="Text Box 52">
          <a:hlinkClick xmlns:r="http://schemas.openxmlformats.org/officeDocument/2006/relationships" r:id="rId13"/>
        </xdr:cNvPr>
        <xdr:cNvSpPr txBox="1">
          <a:spLocks noChangeArrowheads="1"/>
        </xdr:cNvSpPr>
      </xdr:nvSpPr>
      <xdr:spPr bwMode="auto">
        <a:xfrm>
          <a:off x="142875" y="1847850"/>
          <a:ext cx="1047750" cy="723900"/>
        </a:xfrm>
        <a:prstGeom prst="rect">
          <a:avLst/>
        </a:prstGeom>
        <a:solidFill>
          <a:srgbClr val="006D41"/>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Geschäfts-</a:t>
          </a:r>
        </a:p>
        <a:p>
          <a:pPr algn="l" rtl="0">
            <a:defRPr sz="1000"/>
          </a:pPr>
          <a:r>
            <a:rPr lang="de-CH" sz="1000" b="0" i="0" u="none" strike="noStrike" baseline="0">
              <a:solidFill>
                <a:srgbClr val="FFFFFF"/>
              </a:solidFill>
              <a:latin typeface="Arial"/>
              <a:cs typeface="Arial"/>
            </a:rPr>
            <a:t>entwicklung &amp;</a:t>
          </a:r>
        </a:p>
        <a:p>
          <a:pPr algn="l" rtl="0">
            <a:defRPr sz="1000"/>
          </a:pPr>
          <a:r>
            <a:rPr lang="de-CH" sz="1000" b="0" i="0" u="none" strike="noStrike" baseline="0">
              <a:solidFill>
                <a:srgbClr val="FFFFFF"/>
              </a:solidFill>
              <a:latin typeface="Arial"/>
              <a:cs typeface="Arial"/>
            </a:rPr>
            <a:t>Investitions-</a:t>
          </a:r>
        </a:p>
        <a:p>
          <a:pPr algn="l" rtl="0">
            <a:defRPr sz="1000"/>
          </a:pPr>
          <a:r>
            <a:rPr lang="de-CH" sz="1000" b="0" i="0" u="none" strike="noStrike" baseline="0">
              <a:solidFill>
                <a:srgbClr val="FFFFFF"/>
              </a:solidFill>
              <a:latin typeface="Arial"/>
              <a:cs typeface="Arial"/>
            </a:rPr>
            <a:t>planung</a:t>
          </a:r>
        </a:p>
      </xdr:txBody>
    </xdr:sp>
    <xdr:clientData/>
  </xdr:twoCellAnchor>
  <xdr:twoCellAnchor>
    <xdr:from>
      <xdr:col>0</xdr:col>
      <xdr:colOff>142875</xdr:colOff>
      <xdr:row>16</xdr:row>
      <xdr:rowOff>76200</xdr:rowOff>
    </xdr:from>
    <xdr:to>
      <xdr:col>1</xdr:col>
      <xdr:colOff>200025</xdr:colOff>
      <xdr:row>20</xdr:row>
      <xdr:rowOff>95250</xdr:rowOff>
    </xdr:to>
    <xdr:sp macro="" textlink="">
      <xdr:nvSpPr>
        <xdr:cNvPr id="9269" name="Text Box 53">
          <a:hlinkClick xmlns:r="http://schemas.openxmlformats.org/officeDocument/2006/relationships" r:id="rId14"/>
        </xdr:cNvPr>
        <xdr:cNvSpPr txBox="1">
          <a:spLocks noChangeArrowheads="1"/>
        </xdr:cNvSpPr>
      </xdr:nvSpPr>
      <xdr:spPr bwMode="auto">
        <a:xfrm>
          <a:off x="142875" y="2800350"/>
          <a:ext cx="1047750" cy="714375"/>
        </a:xfrm>
        <a:prstGeom prst="rect">
          <a:avLst/>
        </a:prstGeom>
        <a:solidFill>
          <a:srgbClr val="006D41"/>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FFFFFF"/>
              </a:solidFill>
              <a:latin typeface="Arial"/>
              <a:cs typeface="Arial"/>
            </a:rPr>
            <a:t>Finanzierungs-</a:t>
          </a:r>
        </a:p>
        <a:p>
          <a:pPr algn="l" rtl="0">
            <a:lnSpc>
              <a:spcPts val="1000"/>
            </a:lnSpc>
            <a:defRPr sz="1000"/>
          </a:pPr>
          <a:r>
            <a:rPr lang="de-CH" sz="1000" b="0" i="0" u="none" strike="noStrike" baseline="0">
              <a:solidFill>
                <a:srgbClr val="FFFFFF"/>
              </a:solidFill>
              <a:latin typeface="Arial"/>
              <a:cs typeface="Arial"/>
            </a:rPr>
            <a:t>planung</a:t>
          </a:r>
        </a:p>
      </xdr:txBody>
    </xdr:sp>
    <xdr:clientData/>
  </xdr:twoCellAnchor>
  <xdr:twoCellAnchor>
    <xdr:from>
      <xdr:col>0</xdr:col>
      <xdr:colOff>361950</xdr:colOff>
      <xdr:row>9</xdr:row>
      <xdr:rowOff>28575</xdr:rowOff>
    </xdr:from>
    <xdr:to>
      <xdr:col>1</xdr:col>
      <xdr:colOff>28575</xdr:colOff>
      <xdr:row>10</xdr:row>
      <xdr:rowOff>95250</xdr:rowOff>
    </xdr:to>
    <xdr:sp macro="" textlink="">
      <xdr:nvSpPr>
        <xdr:cNvPr id="9455" name="AutoShape 54"/>
        <xdr:cNvSpPr>
          <a:spLocks noChangeArrowheads="1"/>
        </xdr:cNvSpPr>
      </xdr:nvSpPr>
      <xdr:spPr bwMode="auto">
        <a:xfrm>
          <a:off x="361950" y="1619250"/>
          <a:ext cx="657225" cy="228600"/>
        </a:xfrm>
        <a:prstGeom prst="downArrow">
          <a:avLst>
            <a:gd name="adj1" fmla="val 51722"/>
            <a:gd name="adj2" fmla="val 72727"/>
          </a:avLst>
        </a:prstGeom>
        <a:solidFill>
          <a:srgbClr val="006D41"/>
        </a:solidFill>
        <a:ln>
          <a:noFill/>
        </a:ln>
        <a:effectLst/>
        <a:extLst/>
      </xdr:spPr>
    </xdr:sp>
    <xdr:clientData/>
  </xdr:twoCellAnchor>
  <xdr:twoCellAnchor>
    <xdr:from>
      <xdr:col>0</xdr:col>
      <xdr:colOff>361950</xdr:colOff>
      <xdr:row>15</xdr:row>
      <xdr:rowOff>9525</xdr:rowOff>
    </xdr:from>
    <xdr:to>
      <xdr:col>1</xdr:col>
      <xdr:colOff>28575</xdr:colOff>
      <xdr:row>16</xdr:row>
      <xdr:rowOff>76200</xdr:rowOff>
    </xdr:to>
    <xdr:sp macro="" textlink="">
      <xdr:nvSpPr>
        <xdr:cNvPr id="9456" name="AutoShape 55"/>
        <xdr:cNvSpPr>
          <a:spLocks noChangeArrowheads="1"/>
        </xdr:cNvSpPr>
      </xdr:nvSpPr>
      <xdr:spPr bwMode="auto">
        <a:xfrm>
          <a:off x="361950" y="2571750"/>
          <a:ext cx="657225" cy="228600"/>
        </a:xfrm>
        <a:prstGeom prst="downArrow">
          <a:avLst>
            <a:gd name="adj1" fmla="val 51722"/>
            <a:gd name="adj2" fmla="val 72727"/>
          </a:avLst>
        </a:prstGeom>
        <a:solidFill>
          <a:srgbClr val="006D41"/>
        </a:solidFill>
        <a:ln>
          <a:noFill/>
        </a:ln>
        <a:effectLs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142875</xdr:colOff>
      <xdr:row>2</xdr:row>
      <xdr:rowOff>19050</xdr:rowOff>
    </xdr:from>
    <xdr:to>
      <xdr:col>1</xdr:col>
      <xdr:colOff>200025</xdr:colOff>
      <xdr:row>4</xdr:row>
      <xdr:rowOff>9525</xdr:rowOff>
    </xdr:to>
    <xdr:grpSp>
      <xdr:nvGrpSpPr>
        <xdr:cNvPr id="4323" name="Group 39"/>
        <xdr:cNvGrpSpPr>
          <a:grpSpLocks/>
        </xdr:cNvGrpSpPr>
      </xdr:nvGrpSpPr>
      <xdr:grpSpPr bwMode="auto">
        <a:xfrm>
          <a:off x="142875" y="209550"/>
          <a:ext cx="1047750" cy="523875"/>
          <a:chOff x="15" y="21"/>
          <a:chExt cx="110" cy="60"/>
        </a:xfrm>
      </xdr:grpSpPr>
      <xdr:pic>
        <xdr:nvPicPr>
          <xdr:cNvPr id="4338" name="Picture 40" descr="U:\Meine Bilder\kmu_check_up.gif">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r="20300" b="8000"/>
          <a:stretch>
            <a:fillRect/>
          </a:stretch>
        </xdr:blipFill>
        <xdr:spPr bwMode="auto">
          <a:xfrm>
            <a:off x="15" y="21"/>
            <a:ext cx="110" cy="6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8"/>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Lst>
        </xdr:spPr>
      </xdr:pic>
      <xdr:sp macro="" textlink="">
        <xdr:nvSpPr>
          <xdr:cNvPr id="4137" name="Text Box 41"/>
          <xdr:cNvSpPr txBox="1">
            <a:spLocks noChangeArrowheads="1"/>
          </xdr:cNvSpPr>
        </xdr:nvSpPr>
        <xdr:spPr bwMode="auto">
          <a:xfrm>
            <a:off x="15" y="25"/>
            <a:ext cx="48" cy="2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0" anchor="t" upright="1"/>
          <a:lstStyle/>
          <a:p>
            <a:pPr algn="l" rtl="0">
              <a:defRPr sz="1000"/>
            </a:pPr>
            <a:r>
              <a:rPr lang="de-CH" sz="1000" b="1" i="0" u="none" strike="noStrike" baseline="0">
                <a:solidFill>
                  <a:srgbClr val="000000"/>
                </a:solidFill>
                <a:latin typeface="Arial"/>
                <a:cs typeface="Arial"/>
              </a:rPr>
              <a:t>Home</a:t>
            </a:r>
          </a:p>
        </xdr:txBody>
      </xdr:sp>
    </xdr:grpSp>
    <xdr:clientData/>
  </xdr:twoCellAnchor>
  <xdr:twoCellAnchor>
    <xdr:from>
      <xdr:col>0</xdr:col>
      <xdr:colOff>142875</xdr:colOff>
      <xdr:row>33</xdr:row>
      <xdr:rowOff>0</xdr:rowOff>
    </xdr:from>
    <xdr:to>
      <xdr:col>1</xdr:col>
      <xdr:colOff>200025</xdr:colOff>
      <xdr:row>35</xdr:row>
      <xdr:rowOff>38100</xdr:rowOff>
    </xdr:to>
    <xdr:sp macro="" textlink="">
      <xdr:nvSpPr>
        <xdr:cNvPr id="4138" name="Text Box 42">
          <a:hlinkClick xmlns:r="http://schemas.openxmlformats.org/officeDocument/2006/relationships" r:id="rId3"/>
        </xdr:cNvPr>
        <xdr:cNvSpPr txBox="1">
          <a:spLocks noChangeArrowheads="1"/>
        </xdr:cNvSpPr>
      </xdr:nvSpPr>
      <xdr:spPr bwMode="auto">
        <a:xfrm>
          <a:off x="142875" y="5334000"/>
          <a:ext cx="1047750" cy="361950"/>
        </a:xfrm>
        <a:prstGeom prst="rect">
          <a:avLst/>
        </a:prstGeom>
        <a:solidFill>
          <a:srgbClr val="B3DC59"/>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1</a:t>
          </a:r>
        </a:p>
      </xdr:txBody>
    </xdr:sp>
    <xdr:clientData/>
  </xdr:twoCellAnchor>
  <xdr:twoCellAnchor>
    <xdr:from>
      <xdr:col>0</xdr:col>
      <xdr:colOff>142875</xdr:colOff>
      <xdr:row>35</xdr:row>
      <xdr:rowOff>76200</xdr:rowOff>
    </xdr:from>
    <xdr:to>
      <xdr:col>1</xdr:col>
      <xdr:colOff>200025</xdr:colOff>
      <xdr:row>37</xdr:row>
      <xdr:rowOff>114300</xdr:rowOff>
    </xdr:to>
    <xdr:sp macro="" textlink="">
      <xdr:nvSpPr>
        <xdr:cNvPr id="4139" name="Text Box 43">
          <a:hlinkClick xmlns:r="http://schemas.openxmlformats.org/officeDocument/2006/relationships" r:id="rId4"/>
        </xdr:cNvPr>
        <xdr:cNvSpPr txBox="1">
          <a:spLocks noChangeArrowheads="1"/>
        </xdr:cNvSpPr>
      </xdr:nvSpPr>
      <xdr:spPr bwMode="auto">
        <a:xfrm>
          <a:off x="142875" y="5734050"/>
          <a:ext cx="1047750" cy="361950"/>
        </a:xfrm>
        <a:prstGeom prst="rect">
          <a:avLst/>
        </a:prstGeom>
        <a:solidFill>
          <a:srgbClr val="B3DC59"/>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2</a:t>
          </a:r>
        </a:p>
      </xdr:txBody>
    </xdr:sp>
    <xdr:clientData/>
  </xdr:twoCellAnchor>
  <xdr:twoCellAnchor>
    <xdr:from>
      <xdr:col>0</xdr:col>
      <xdr:colOff>142875</xdr:colOff>
      <xdr:row>37</xdr:row>
      <xdr:rowOff>152400</xdr:rowOff>
    </xdr:from>
    <xdr:to>
      <xdr:col>1</xdr:col>
      <xdr:colOff>200025</xdr:colOff>
      <xdr:row>40</xdr:row>
      <xdr:rowOff>28575</xdr:rowOff>
    </xdr:to>
    <xdr:sp macro="" textlink="">
      <xdr:nvSpPr>
        <xdr:cNvPr id="4140" name="Text Box 44">
          <a:hlinkClick xmlns:r="http://schemas.openxmlformats.org/officeDocument/2006/relationships" r:id="rId5"/>
        </xdr:cNvPr>
        <xdr:cNvSpPr txBox="1">
          <a:spLocks noChangeArrowheads="1"/>
        </xdr:cNvSpPr>
      </xdr:nvSpPr>
      <xdr:spPr bwMode="auto">
        <a:xfrm>
          <a:off x="142875" y="6134100"/>
          <a:ext cx="1047750" cy="361950"/>
        </a:xfrm>
        <a:prstGeom prst="rect">
          <a:avLst/>
        </a:prstGeom>
        <a:solidFill>
          <a:srgbClr val="B3DC59"/>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0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3</a:t>
          </a:r>
        </a:p>
      </xdr:txBody>
    </xdr:sp>
    <xdr:clientData/>
  </xdr:twoCellAnchor>
  <xdr:twoCellAnchor>
    <xdr:from>
      <xdr:col>0</xdr:col>
      <xdr:colOff>142875</xdr:colOff>
      <xdr:row>40</xdr:row>
      <xdr:rowOff>66675</xdr:rowOff>
    </xdr:from>
    <xdr:to>
      <xdr:col>1</xdr:col>
      <xdr:colOff>200025</xdr:colOff>
      <xdr:row>42</xdr:row>
      <xdr:rowOff>104775</xdr:rowOff>
    </xdr:to>
    <xdr:sp macro="" textlink="">
      <xdr:nvSpPr>
        <xdr:cNvPr id="4141" name="Text Box 45">
          <a:hlinkClick xmlns:r="http://schemas.openxmlformats.org/officeDocument/2006/relationships" r:id="rId6"/>
        </xdr:cNvPr>
        <xdr:cNvSpPr txBox="1">
          <a:spLocks noChangeArrowheads="1"/>
        </xdr:cNvSpPr>
      </xdr:nvSpPr>
      <xdr:spPr bwMode="auto">
        <a:xfrm>
          <a:off x="142875" y="6534150"/>
          <a:ext cx="1047750" cy="361950"/>
        </a:xfrm>
        <a:prstGeom prst="rect">
          <a:avLst/>
        </a:prstGeom>
        <a:solidFill>
          <a:srgbClr val="B3DC59"/>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4</a:t>
          </a:r>
        </a:p>
      </xdr:txBody>
    </xdr:sp>
    <xdr:clientData/>
  </xdr:twoCellAnchor>
  <xdr:twoCellAnchor>
    <xdr:from>
      <xdr:col>0</xdr:col>
      <xdr:colOff>142875</xdr:colOff>
      <xdr:row>42</xdr:row>
      <xdr:rowOff>142875</xdr:rowOff>
    </xdr:from>
    <xdr:to>
      <xdr:col>1</xdr:col>
      <xdr:colOff>200025</xdr:colOff>
      <xdr:row>45</xdr:row>
      <xdr:rowOff>19050</xdr:rowOff>
    </xdr:to>
    <xdr:sp macro="" textlink="">
      <xdr:nvSpPr>
        <xdr:cNvPr id="4142" name="Text Box 46">
          <a:hlinkClick xmlns:r="http://schemas.openxmlformats.org/officeDocument/2006/relationships" r:id="rId7"/>
        </xdr:cNvPr>
        <xdr:cNvSpPr txBox="1">
          <a:spLocks noChangeArrowheads="1"/>
        </xdr:cNvSpPr>
      </xdr:nvSpPr>
      <xdr:spPr bwMode="auto">
        <a:xfrm>
          <a:off x="142875" y="6934200"/>
          <a:ext cx="1047750" cy="361950"/>
        </a:xfrm>
        <a:prstGeom prst="rect">
          <a:avLst/>
        </a:prstGeom>
        <a:solidFill>
          <a:srgbClr val="B3DC59"/>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5</a:t>
          </a:r>
        </a:p>
      </xdr:txBody>
    </xdr:sp>
    <xdr:clientData/>
  </xdr:twoCellAnchor>
  <xdr:twoCellAnchor>
    <xdr:from>
      <xdr:col>0</xdr:col>
      <xdr:colOff>142875</xdr:colOff>
      <xdr:row>22</xdr:row>
      <xdr:rowOff>114300</xdr:rowOff>
    </xdr:from>
    <xdr:to>
      <xdr:col>1</xdr:col>
      <xdr:colOff>200025</xdr:colOff>
      <xdr:row>24</xdr:row>
      <xdr:rowOff>152400</xdr:rowOff>
    </xdr:to>
    <xdr:sp macro="" textlink="">
      <xdr:nvSpPr>
        <xdr:cNvPr id="4143" name="Text Box 47">
          <a:hlinkClick xmlns:r="http://schemas.openxmlformats.org/officeDocument/2006/relationships" r:id="rId8"/>
        </xdr:cNvPr>
        <xdr:cNvSpPr txBox="1">
          <a:spLocks noChangeArrowheads="1"/>
        </xdr:cNvSpPr>
      </xdr:nvSpPr>
      <xdr:spPr bwMode="auto">
        <a:xfrm>
          <a:off x="142875" y="3648075"/>
          <a:ext cx="1047750" cy="361950"/>
        </a:xfrm>
        <a:prstGeom prst="rect">
          <a:avLst/>
        </a:prstGeom>
        <a:solidFill>
          <a:srgbClr val="80B613"/>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ysClr val="windowText" lastClr="000000"/>
              </a:solidFill>
              <a:latin typeface="Arial"/>
              <a:cs typeface="Arial"/>
            </a:rPr>
            <a:t>Planbilanz</a:t>
          </a:r>
        </a:p>
      </xdr:txBody>
    </xdr:sp>
    <xdr:clientData/>
  </xdr:twoCellAnchor>
  <xdr:twoCellAnchor>
    <xdr:from>
      <xdr:col>0</xdr:col>
      <xdr:colOff>142875</xdr:colOff>
      <xdr:row>25</xdr:row>
      <xdr:rowOff>19050</xdr:rowOff>
    </xdr:from>
    <xdr:to>
      <xdr:col>1</xdr:col>
      <xdr:colOff>200025</xdr:colOff>
      <xdr:row>27</xdr:row>
      <xdr:rowOff>47625</xdr:rowOff>
    </xdr:to>
    <xdr:sp macro="" textlink="">
      <xdr:nvSpPr>
        <xdr:cNvPr id="4144" name="Text Box 48" descr="50%">
          <a:hlinkClick xmlns:r="http://schemas.openxmlformats.org/officeDocument/2006/relationships" r:id="rId9"/>
        </xdr:cNvPr>
        <xdr:cNvSpPr txBox="1">
          <a:spLocks noChangeArrowheads="1"/>
        </xdr:cNvSpPr>
      </xdr:nvSpPr>
      <xdr:spPr bwMode="auto">
        <a:xfrm>
          <a:off x="142875" y="4048125"/>
          <a:ext cx="1047750" cy="361950"/>
        </a:xfrm>
        <a:prstGeom prst="rect">
          <a:avLst/>
        </a:prstGeom>
        <a:pattFill prst="pct50">
          <a:fgClr>
            <a:srgbClr val="80B613"/>
          </a:fgClr>
          <a:bgClr>
            <a:srgbClr val="FFFFFF"/>
          </a:bgClr>
        </a:patt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000000"/>
              </a:solidFill>
              <a:latin typeface="Arial"/>
              <a:cs typeface="Arial"/>
            </a:rPr>
            <a:t>Plan-ER</a:t>
          </a:r>
        </a:p>
      </xdr:txBody>
    </xdr:sp>
    <xdr:clientData/>
  </xdr:twoCellAnchor>
  <xdr:twoCellAnchor>
    <xdr:from>
      <xdr:col>0</xdr:col>
      <xdr:colOff>142875</xdr:colOff>
      <xdr:row>27</xdr:row>
      <xdr:rowOff>85725</xdr:rowOff>
    </xdr:from>
    <xdr:to>
      <xdr:col>1</xdr:col>
      <xdr:colOff>200025</xdr:colOff>
      <xdr:row>29</xdr:row>
      <xdr:rowOff>123825</xdr:rowOff>
    </xdr:to>
    <xdr:sp macro="" textlink="">
      <xdr:nvSpPr>
        <xdr:cNvPr id="4145" name="Text Box 49">
          <a:hlinkClick xmlns:r="http://schemas.openxmlformats.org/officeDocument/2006/relationships" r:id="rId10"/>
        </xdr:cNvPr>
        <xdr:cNvSpPr txBox="1">
          <a:spLocks noChangeArrowheads="1"/>
        </xdr:cNvSpPr>
      </xdr:nvSpPr>
      <xdr:spPr bwMode="auto">
        <a:xfrm>
          <a:off x="142875" y="4448175"/>
          <a:ext cx="1047750" cy="361950"/>
        </a:xfrm>
        <a:prstGeom prst="rect">
          <a:avLst/>
        </a:prstGeom>
        <a:solidFill>
          <a:srgbClr val="80B613"/>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ysClr val="windowText" lastClr="000000"/>
              </a:solidFill>
              <a:latin typeface="Arial"/>
              <a:cs typeface="Arial"/>
            </a:rPr>
            <a:t>Plan-MFR</a:t>
          </a:r>
        </a:p>
      </xdr:txBody>
    </xdr:sp>
    <xdr:clientData/>
  </xdr:twoCellAnchor>
  <xdr:twoCellAnchor>
    <xdr:from>
      <xdr:col>0</xdr:col>
      <xdr:colOff>142875</xdr:colOff>
      <xdr:row>30</xdr:row>
      <xdr:rowOff>0</xdr:rowOff>
    </xdr:from>
    <xdr:to>
      <xdr:col>1</xdr:col>
      <xdr:colOff>200025</xdr:colOff>
      <xdr:row>32</xdr:row>
      <xdr:rowOff>38100</xdr:rowOff>
    </xdr:to>
    <xdr:sp macro="" textlink="">
      <xdr:nvSpPr>
        <xdr:cNvPr id="4146" name="Text Box 50">
          <a:hlinkClick xmlns:r="http://schemas.openxmlformats.org/officeDocument/2006/relationships" r:id="rId11"/>
        </xdr:cNvPr>
        <xdr:cNvSpPr txBox="1">
          <a:spLocks noChangeArrowheads="1"/>
        </xdr:cNvSpPr>
      </xdr:nvSpPr>
      <xdr:spPr bwMode="auto">
        <a:xfrm>
          <a:off x="142875" y="4848225"/>
          <a:ext cx="1047750" cy="361950"/>
        </a:xfrm>
        <a:prstGeom prst="rect">
          <a:avLst/>
        </a:prstGeom>
        <a:solidFill>
          <a:srgbClr val="80B613"/>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ysClr val="windowText" lastClr="000000"/>
              </a:solidFill>
              <a:latin typeface="Arial"/>
              <a:cs typeface="Arial"/>
            </a:rPr>
            <a:t>Kennzahlen</a:t>
          </a:r>
        </a:p>
      </xdr:txBody>
    </xdr:sp>
    <xdr:clientData/>
  </xdr:twoCellAnchor>
  <xdr:twoCellAnchor>
    <xdr:from>
      <xdr:col>0</xdr:col>
      <xdr:colOff>142875</xdr:colOff>
      <xdr:row>4</xdr:row>
      <xdr:rowOff>76200</xdr:rowOff>
    </xdr:from>
    <xdr:to>
      <xdr:col>1</xdr:col>
      <xdr:colOff>200025</xdr:colOff>
      <xdr:row>9</xdr:row>
      <xdr:rowOff>38100</xdr:rowOff>
    </xdr:to>
    <xdr:sp macro="" textlink="">
      <xdr:nvSpPr>
        <xdr:cNvPr id="4148" name="Text Box 52">
          <a:hlinkClick xmlns:r="http://schemas.openxmlformats.org/officeDocument/2006/relationships" r:id="rId12"/>
        </xdr:cNvPr>
        <xdr:cNvSpPr txBox="1">
          <a:spLocks noChangeArrowheads="1"/>
        </xdr:cNvSpPr>
      </xdr:nvSpPr>
      <xdr:spPr bwMode="auto">
        <a:xfrm>
          <a:off x="142875" y="800100"/>
          <a:ext cx="1047750" cy="828675"/>
        </a:xfrm>
        <a:prstGeom prst="rect">
          <a:avLst/>
        </a:prstGeom>
        <a:solidFill>
          <a:srgbClr val="006D41"/>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Eröffnungs-</a:t>
          </a:r>
        </a:p>
        <a:p>
          <a:pPr algn="l" rtl="0">
            <a:defRPr sz="1000"/>
          </a:pPr>
          <a:r>
            <a:rPr lang="de-CH" sz="1000" b="0" i="0" u="none" strike="noStrike" baseline="0">
              <a:solidFill>
                <a:srgbClr val="FFFFFF"/>
              </a:solidFill>
              <a:latin typeface="Arial"/>
              <a:cs typeface="Arial"/>
            </a:rPr>
            <a:t>bilanz &amp;</a:t>
          </a:r>
        </a:p>
        <a:p>
          <a:pPr algn="l" rtl="0">
            <a:defRPr sz="1000"/>
          </a:pPr>
          <a:r>
            <a:rPr lang="de-CH" sz="1000" b="0" i="0" u="none" strike="noStrike" baseline="0">
              <a:solidFill>
                <a:srgbClr val="FFFFFF"/>
              </a:solidFill>
              <a:latin typeface="Arial"/>
              <a:cs typeface="Arial"/>
            </a:rPr>
            <a:t>Bilanz-</a:t>
          </a:r>
        </a:p>
        <a:p>
          <a:pPr algn="l" rtl="0">
            <a:defRPr sz="1000"/>
          </a:pPr>
          <a:r>
            <a:rPr lang="de-CH" sz="1000" b="0" i="0" u="none" strike="noStrike" baseline="0">
              <a:solidFill>
                <a:srgbClr val="FFFFFF"/>
              </a:solidFill>
              <a:latin typeface="Arial"/>
              <a:cs typeface="Arial"/>
            </a:rPr>
            <a:t>parameter</a:t>
          </a:r>
        </a:p>
      </xdr:txBody>
    </xdr:sp>
    <xdr:clientData/>
  </xdr:twoCellAnchor>
  <xdr:twoCellAnchor>
    <xdr:from>
      <xdr:col>0</xdr:col>
      <xdr:colOff>142875</xdr:colOff>
      <xdr:row>10</xdr:row>
      <xdr:rowOff>104775</xdr:rowOff>
    </xdr:from>
    <xdr:to>
      <xdr:col>1</xdr:col>
      <xdr:colOff>200025</xdr:colOff>
      <xdr:row>15</xdr:row>
      <xdr:rowOff>19050</xdr:rowOff>
    </xdr:to>
    <xdr:sp macro="" textlink="">
      <xdr:nvSpPr>
        <xdr:cNvPr id="4149" name="Text Box 53">
          <a:hlinkClick xmlns:r="http://schemas.openxmlformats.org/officeDocument/2006/relationships" r:id="rId13"/>
        </xdr:cNvPr>
        <xdr:cNvSpPr txBox="1">
          <a:spLocks noChangeArrowheads="1"/>
        </xdr:cNvSpPr>
      </xdr:nvSpPr>
      <xdr:spPr bwMode="auto">
        <a:xfrm>
          <a:off x="142875" y="1857375"/>
          <a:ext cx="1047750" cy="723900"/>
        </a:xfrm>
        <a:prstGeom prst="rect">
          <a:avLst/>
        </a:prstGeom>
        <a:solidFill>
          <a:srgbClr val="006D41"/>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Geschäfts-</a:t>
          </a:r>
        </a:p>
        <a:p>
          <a:pPr algn="l" rtl="0">
            <a:defRPr sz="1000"/>
          </a:pPr>
          <a:r>
            <a:rPr lang="de-CH" sz="1000" b="0" i="0" u="none" strike="noStrike" baseline="0">
              <a:solidFill>
                <a:srgbClr val="FFFFFF"/>
              </a:solidFill>
              <a:latin typeface="Arial"/>
              <a:cs typeface="Arial"/>
            </a:rPr>
            <a:t>entwicklung &amp;</a:t>
          </a:r>
        </a:p>
        <a:p>
          <a:pPr algn="l" rtl="0">
            <a:defRPr sz="1000"/>
          </a:pPr>
          <a:r>
            <a:rPr lang="de-CH" sz="1000" b="0" i="0" u="none" strike="noStrike" baseline="0">
              <a:solidFill>
                <a:srgbClr val="FFFFFF"/>
              </a:solidFill>
              <a:latin typeface="Arial"/>
              <a:cs typeface="Arial"/>
            </a:rPr>
            <a:t>Investitions-</a:t>
          </a:r>
        </a:p>
        <a:p>
          <a:pPr algn="l" rtl="0">
            <a:defRPr sz="1000"/>
          </a:pPr>
          <a:r>
            <a:rPr lang="de-CH" sz="1000" b="0" i="0" u="none" strike="noStrike" baseline="0">
              <a:solidFill>
                <a:srgbClr val="FFFFFF"/>
              </a:solidFill>
              <a:latin typeface="Arial"/>
              <a:cs typeface="Arial"/>
            </a:rPr>
            <a:t>planung</a:t>
          </a:r>
        </a:p>
      </xdr:txBody>
    </xdr:sp>
    <xdr:clientData/>
  </xdr:twoCellAnchor>
  <xdr:twoCellAnchor>
    <xdr:from>
      <xdr:col>0</xdr:col>
      <xdr:colOff>142875</xdr:colOff>
      <xdr:row>16</xdr:row>
      <xdr:rowOff>85725</xdr:rowOff>
    </xdr:from>
    <xdr:to>
      <xdr:col>1</xdr:col>
      <xdr:colOff>200025</xdr:colOff>
      <xdr:row>21</xdr:row>
      <xdr:rowOff>152400</xdr:rowOff>
    </xdr:to>
    <xdr:sp macro="" textlink="">
      <xdr:nvSpPr>
        <xdr:cNvPr id="4150" name="Text Box 54">
          <a:hlinkClick xmlns:r="http://schemas.openxmlformats.org/officeDocument/2006/relationships" r:id="rId14"/>
        </xdr:cNvPr>
        <xdr:cNvSpPr txBox="1">
          <a:spLocks noChangeArrowheads="1"/>
        </xdr:cNvSpPr>
      </xdr:nvSpPr>
      <xdr:spPr bwMode="auto">
        <a:xfrm>
          <a:off x="142875" y="2809875"/>
          <a:ext cx="1047750" cy="714375"/>
        </a:xfrm>
        <a:prstGeom prst="rect">
          <a:avLst/>
        </a:prstGeom>
        <a:solidFill>
          <a:srgbClr val="006D41"/>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FFFFFF"/>
              </a:solidFill>
              <a:latin typeface="Arial"/>
              <a:cs typeface="Arial"/>
            </a:rPr>
            <a:t>Finanzierungs-</a:t>
          </a:r>
        </a:p>
        <a:p>
          <a:pPr algn="l" rtl="0">
            <a:lnSpc>
              <a:spcPts val="1000"/>
            </a:lnSpc>
            <a:defRPr sz="1000"/>
          </a:pPr>
          <a:r>
            <a:rPr lang="de-CH" sz="1000" b="0" i="0" u="none" strike="noStrike" baseline="0">
              <a:solidFill>
                <a:srgbClr val="FFFFFF"/>
              </a:solidFill>
              <a:latin typeface="Arial"/>
              <a:cs typeface="Arial"/>
            </a:rPr>
            <a:t>planung</a:t>
          </a:r>
        </a:p>
      </xdr:txBody>
    </xdr:sp>
    <xdr:clientData/>
  </xdr:twoCellAnchor>
  <xdr:twoCellAnchor>
    <xdr:from>
      <xdr:col>0</xdr:col>
      <xdr:colOff>361950</xdr:colOff>
      <xdr:row>9</xdr:row>
      <xdr:rowOff>38100</xdr:rowOff>
    </xdr:from>
    <xdr:to>
      <xdr:col>1</xdr:col>
      <xdr:colOff>28575</xdr:colOff>
      <xdr:row>10</xdr:row>
      <xdr:rowOff>104775</xdr:rowOff>
    </xdr:to>
    <xdr:sp macro="" textlink="">
      <xdr:nvSpPr>
        <xdr:cNvPr id="4336" name="AutoShape 55"/>
        <xdr:cNvSpPr>
          <a:spLocks noChangeArrowheads="1"/>
        </xdr:cNvSpPr>
      </xdr:nvSpPr>
      <xdr:spPr bwMode="auto">
        <a:xfrm>
          <a:off x="361950" y="1628775"/>
          <a:ext cx="657225" cy="228600"/>
        </a:xfrm>
        <a:prstGeom prst="downArrow">
          <a:avLst>
            <a:gd name="adj1" fmla="val 51722"/>
            <a:gd name="adj2" fmla="val 72727"/>
          </a:avLst>
        </a:prstGeom>
        <a:solidFill>
          <a:srgbClr val="006D41"/>
        </a:solidFill>
        <a:ln>
          <a:noFill/>
        </a:ln>
        <a:effectLst/>
        <a:extLst/>
      </xdr:spPr>
    </xdr:sp>
    <xdr:clientData/>
  </xdr:twoCellAnchor>
  <xdr:twoCellAnchor>
    <xdr:from>
      <xdr:col>0</xdr:col>
      <xdr:colOff>361950</xdr:colOff>
      <xdr:row>15</xdr:row>
      <xdr:rowOff>19050</xdr:rowOff>
    </xdr:from>
    <xdr:to>
      <xdr:col>1</xdr:col>
      <xdr:colOff>28575</xdr:colOff>
      <xdr:row>16</xdr:row>
      <xdr:rowOff>85725</xdr:rowOff>
    </xdr:to>
    <xdr:sp macro="" textlink="">
      <xdr:nvSpPr>
        <xdr:cNvPr id="4337" name="AutoShape 56"/>
        <xdr:cNvSpPr>
          <a:spLocks noChangeArrowheads="1"/>
        </xdr:cNvSpPr>
      </xdr:nvSpPr>
      <xdr:spPr bwMode="auto">
        <a:xfrm>
          <a:off x="361950" y="2581275"/>
          <a:ext cx="657225" cy="228600"/>
        </a:xfrm>
        <a:prstGeom prst="downArrow">
          <a:avLst>
            <a:gd name="adj1" fmla="val 51722"/>
            <a:gd name="adj2" fmla="val 72727"/>
          </a:avLst>
        </a:prstGeom>
        <a:solidFill>
          <a:srgbClr val="006D41"/>
        </a:solidFill>
        <a:ln>
          <a:noFill/>
        </a:ln>
        <a:effectLs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142875</xdr:colOff>
      <xdr:row>2</xdr:row>
      <xdr:rowOff>9525</xdr:rowOff>
    </xdr:from>
    <xdr:to>
      <xdr:col>1</xdr:col>
      <xdr:colOff>200025</xdr:colOff>
      <xdr:row>4</xdr:row>
      <xdr:rowOff>0</xdr:rowOff>
    </xdr:to>
    <xdr:grpSp>
      <xdr:nvGrpSpPr>
        <xdr:cNvPr id="10466" name="Group 38"/>
        <xdr:cNvGrpSpPr>
          <a:grpSpLocks/>
        </xdr:cNvGrpSpPr>
      </xdr:nvGrpSpPr>
      <xdr:grpSpPr bwMode="auto">
        <a:xfrm>
          <a:off x="142875" y="200025"/>
          <a:ext cx="1047750" cy="523875"/>
          <a:chOff x="15" y="21"/>
          <a:chExt cx="110" cy="60"/>
        </a:xfrm>
      </xdr:grpSpPr>
      <xdr:pic>
        <xdr:nvPicPr>
          <xdr:cNvPr id="10481" name="Picture 39" descr="U:\Meine Bilder\kmu_check_up.gif">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r="20300" b="8000"/>
          <a:stretch>
            <a:fillRect/>
          </a:stretch>
        </xdr:blipFill>
        <xdr:spPr bwMode="auto">
          <a:xfrm>
            <a:off x="15" y="21"/>
            <a:ext cx="110" cy="6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8"/>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Lst>
        </xdr:spPr>
      </xdr:pic>
      <xdr:sp macro="" textlink="">
        <xdr:nvSpPr>
          <xdr:cNvPr id="10280" name="Text Box 40"/>
          <xdr:cNvSpPr txBox="1">
            <a:spLocks noChangeArrowheads="1"/>
          </xdr:cNvSpPr>
        </xdr:nvSpPr>
        <xdr:spPr bwMode="auto">
          <a:xfrm>
            <a:off x="15" y="25"/>
            <a:ext cx="48" cy="2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0" anchor="t" upright="1"/>
          <a:lstStyle/>
          <a:p>
            <a:pPr algn="l" rtl="0">
              <a:defRPr sz="1000"/>
            </a:pPr>
            <a:r>
              <a:rPr lang="de-CH" sz="1000" b="1" i="0" u="none" strike="noStrike" baseline="0">
                <a:solidFill>
                  <a:srgbClr val="000000"/>
                </a:solidFill>
                <a:latin typeface="Arial"/>
                <a:cs typeface="Arial"/>
              </a:rPr>
              <a:t>Home</a:t>
            </a:r>
          </a:p>
        </xdr:txBody>
      </xdr:sp>
    </xdr:grpSp>
    <xdr:clientData/>
  </xdr:twoCellAnchor>
  <xdr:twoCellAnchor>
    <xdr:from>
      <xdr:col>0</xdr:col>
      <xdr:colOff>142875</xdr:colOff>
      <xdr:row>35</xdr:row>
      <xdr:rowOff>38100</xdr:rowOff>
    </xdr:from>
    <xdr:to>
      <xdr:col>1</xdr:col>
      <xdr:colOff>200025</xdr:colOff>
      <xdr:row>37</xdr:row>
      <xdr:rowOff>76200</xdr:rowOff>
    </xdr:to>
    <xdr:sp macro="" textlink="">
      <xdr:nvSpPr>
        <xdr:cNvPr id="10281" name="Text Box 41">
          <a:hlinkClick xmlns:r="http://schemas.openxmlformats.org/officeDocument/2006/relationships" r:id="rId3"/>
        </xdr:cNvPr>
        <xdr:cNvSpPr txBox="1">
          <a:spLocks noChangeArrowheads="1"/>
        </xdr:cNvSpPr>
      </xdr:nvSpPr>
      <xdr:spPr bwMode="auto">
        <a:xfrm>
          <a:off x="142875" y="5324475"/>
          <a:ext cx="1047750" cy="361950"/>
        </a:xfrm>
        <a:prstGeom prst="rect">
          <a:avLst/>
        </a:prstGeom>
        <a:solidFill>
          <a:srgbClr val="B3DC59"/>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0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1</a:t>
          </a:r>
        </a:p>
      </xdr:txBody>
    </xdr:sp>
    <xdr:clientData/>
  </xdr:twoCellAnchor>
  <xdr:twoCellAnchor>
    <xdr:from>
      <xdr:col>0</xdr:col>
      <xdr:colOff>142875</xdr:colOff>
      <xdr:row>37</xdr:row>
      <xdr:rowOff>114300</xdr:rowOff>
    </xdr:from>
    <xdr:to>
      <xdr:col>1</xdr:col>
      <xdr:colOff>200025</xdr:colOff>
      <xdr:row>39</xdr:row>
      <xdr:rowOff>152400</xdr:rowOff>
    </xdr:to>
    <xdr:sp macro="" textlink="">
      <xdr:nvSpPr>
        <xdr:cNvPr id="10282" name="Text Box 42">
          <a:hlinkClick xmlns:r="http://schemas.openxmlformats.org/officeDocument/2006/relationships" r:id="rId4"/>
        </xdr:cNvPr>
        <xdr:cNvSpPr txBox="1">
          <a:spLocks noChangeArrowheads="1"/>
        </xdr:cNvSpPr>
      </xdr:nvSpPr>
      <xdr:spPr bwMode="auto">
        <a:xfrm>
          <a:off x="142875" y="5724525"/>
          <a:ext cx="1047750" cy="361950"/>
        </a:xfrm>
        <a:prstGeom prst="rect">
          <a:avLst/>
        </a:prstGeom>
        <a:solidFill>
          <a:srgbClr val="B3DC59"/>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2</a:t>
          </a:r>
        </a:p>
      </xdr:txBody>
    </xdr:sp>
    <xdr:clientData/>
  </xdr:twoCellAnchor>
  <xdr:twoCellAnchor>
    <xdr:from>
      <xdr:col>0</xdr:col>
      <xdr:colOff>142875</xdr:colOff>
      <xdr:row>40</xdr:row>
      <xdr:rowOff>28575</xdr:rowOff>
    </xdr:from>
    <xdr:to>
      <xdr:col>1</xdr:col>
      <xdr:colOff>200025</xdr:colOff>
      <xdr:row>42</xdr:row>
      <xdr:rowOff>66675</xdr:rowOff>
    </xdr:to>
    <xdr:sp macro="" textlink="">
      <xdr:nvSpPr>
        <xdr:cNvPr id="10283" name="Text Box 43">
          <a:hlinkClick xmlns:r="http://schemas.openxmlformats.org/officeDocument/2006/relationships" r:id="rId5"/>
        </xdr:cNvPr>
        <xdr:cNvSpPr txBox="1">
          <a:spLocks noChangeArrowheads="1"/>
        </xdr:cNvSpPr>
      </xdr:nvSpPr>
      <xdr:spPr bwMode="auto">
        <a:xfrm>
          <a:off x="142875" y="6124575"/>
          <a:ext cx="1047750" cy="361950"/>
        </a:xfrm>
        <a:prstGeom prst="rect">
          <a:avLst/>
        </a:prstGeom>
        <a:solidFill>
          <a:srgbClr val="B3DC59"/>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3</a:t>
          </a:r>
        </a:p>
      </xdr:txBody>
    </xdr:sp>
    <xdr:clientData/>
  </xdr:twoCellAnchor>
  <xdr:twoCellAnchor>
    <xdr:from>
      <xdr:col>0</xdr:col>
      <xdr:colOff>142875</xdr:colOff>
      <xdr:row>42</xdr:row>
      <xdr:rowOff>104775</xdr:rowOff>
    </xdr:from>
    <xdr:to>
      <xdr:col>1</xdr:col>
      <xdr:colOff>200025</xdr:colOff>
      <xdr:row>44</xdr:row>
      <xdr:rowOff>142875</xdr:rowOff>
    </xdr:to>
    <xdr:sp macro="" textlink="">
      <xdr:nvSpPr>
        <xdr:cNvPr id="10284" name="Text Box 44">
          <a:hlinkClick xmlns:r="http://schemas.openxmlformats.org/officeDocument/2006/relationships" r:id="rId6"/>
        </xdr:cNvPr>
        <xdr:cNvSpPr txBox="1">
          <a:spLocks noChangeArrowheads="1"/>
        </xdr:cNvSpPr>
      </xdr:nvSpPr>
      <xdr:spPr bwMode="auto">
        <a:xfrm>
          <a:off x="142875" y="6524625"/>
          <a:ext cx="1047750" cy="361950"/>
        </a:xfrm>
        <a:prstGeom prst="rect">
          <a:avLst/>
        </a:prstGeom>
        <a:solidFill>
          <a:srgbClr val="B3DC59"/>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0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4</a:t>
          </a:r>
        </a:p>
      </xdr:txBody>
    </xdr:sp>
    <xdr:clientData/>
  </xdr:twoCellAnchor>
  <xdr:twoCellAnchor>
    <xdr:from>
      <xdr:col>0</xdr:col>
      <xdr:colOff>142875</xdr:colOff>
      <xdr:row>45</xdr:row>
      <xdr:rowOff>19050</xdr:rowOff>
    </xdr:from>
    <xdr:to>
      <xdr:col>1</xdr:col>
      <xdr:colOff>200025</xdr:colOff>
      <xdr:row>47</xdr:row>
      <xdr:rowOff>57150</xdr:rowOff>
    </xdr:to>
    <xdr:sp macro="" textlink="">
      <xdr:nvSpPr>
        <xdr:cNvPr id="10285" name="Text Box 45">
          <a:hlinkClick xmlns:r="http://schemas.openxmlformats.org/officeDocument/2006/relationships" r:id="rId7"/>
        </xdr:cNvPr>
        <xdr:cNvSpPr txBox="1">
          <a:spLocks noChangeArrowheads="1"/>
        </xdr:cNvSpPr>
      </xdr:nvSpPr>
      <xdr:spPr bwMode="auto">
        <a:xfrm>
          <a:off x="142875" y="6924675"/>
          <a:ext cx="1047750" cy="361950"/>
        </a:xfrm>
        <a:prstGeom prst="rect">
          <a:avLst/>
        </a:prstGeom>
        <a:solidFill>
          <a:srgbClr val="B3DC59"/>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5</a:t>
          </a:r>
        </a:p>
      </xdr:txBody>
    </xdr:sp>
    <xdr:clientData/>
  </xdr:twoCellAnchor>
  <xdr:twoCellAnchor>
    <xdr:from>
      <xdr:col>0</xdr:col>
      <xdr:colOff>142875</xdr:colOff>
      <xdr:row>21</xdr:row>
      <xdr:rowOff>38100</xdr:rowOff>
    </xdr:from>
    <xdr:to>
      <xdr:col>1</xdr:col>
      <xdr:colOff>200025</xdr:colOff>
      <xdr:row>26</xdr:row>
      <xdr:rowOff>57150</xdr:rowOff>
    </xdr:to>
    <xdr:sp macro="" textlink="">
      <xdr:nvSpPr>
        <xdr:cNvPr id="10286" name="Text Box 46">
          <a:hlinkClick xmlns:r="http://schemas.openxmlformats.org/officeDocument/2006/relationships" r:id="rId8"/>
        </xdr:cNvPr>
        <xdr:cNvSpPr txBox="1">
          <a:spLocks noChangeArrowheads="1"/>
        </xdr:cNvSpPr>
      </xdr:nvSpPr>
      <xdr:spPr bwMode="auto">
        <a:xfrm>
          <a:off x="142875" y="3638550"/>
          <a:ext cx="1047750" cy="361950"/>
        </a:xfrm>
        <a:prstGeom prst="rect">
          <a:avLst/>
        </a:prstGeom>
        <a:solidFill>
          <a:srgbClr val="80B613"/>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ysClr val="windowText" lastClr="000000"/>
              </a:solidFill>
              <a:latin typeface="Arial"/>
              <a:cs typeface="Arial"/>
            </a:rPr>
            <a:t>Planbilanz</a:t>
          </a:r>
        </a:p>
      </xdr:txBody>
    </xdr:sp>
    <xdr:clientData/>
  </xdr:twoCellAnchor>
  <xdr:twoCellAnchor>
    <xdr:from>
      <xdr:col>0</xdr:col>
      <xdr:colOff>142875</xdr:colOff>
      <xdr:row>26</xdr:row>
      <xdr:rowOff>95250</xdr:rowOff>
    </xdr:from>
    <xdr:to>
      <xdr:col>1</xdr:col>
      <xdr:colOff>200025</xdr:colOff>
      <xdr:row>29</xdr:row>
      <xdr:rowOff>123825</xdr:rowOff>
    </xdr:to>
    <xdr:sp macro="" textlink="">
      <xdr:nvSpPr>
        <xdr:cNvPr id="10287" name="Text Box 47">
          <a:hlinkClick xmlns:r="http://schemas.openxmlformats.org/officeDocument/2006/relationships" r:id="rId9"/>
        </xdr:cNvPr>
        <xdr:cNvSpPr txBox="1">
          <a:spLocks noChangeArrowheads="1"/>
        </xdr:cNvSpPr>
      </xdr:nvSpPr>
      <xdr:spPr bwMode="auto">
        <a:xfrm>
          <a:off x="142875" y="4038600"/>
          <a:ext cx="1047750" cy="361950"/>
        </a:xfrm>
        <a:prstGeom prst="rect">
          <a:avLst/>
        </a:prstGeom>
        <a:solidFill>
          <a:srgbClr val="80B613"/>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ysClr val="windowText" lastClr="000000"/>
              </a:solidFill>
              <a:latin typeface="Arial"/>
              <a:cs typeface="Arial"/>
            </a:rPr>
            <a:t>Plan-ER</a:t>
          </a:r>
        </a:p>
      </xdr:txBody>
    </xdr:sp>
    <xdr:clientData/>
  </xdr:twoCellAnchor>
  <xdr:twoCellAnchor>
    <xdr:from>
      <xdr:col>0</xdr:col>
      <xdr:colOff>142875</xdr:colOff>
      <xdr:row>30</xdr:row>
      <xdr:rowOff>0</xdr:rowOff>
    </xdr:from>
    <xdr:to>
      <xdr:col>1</xdr:col>
      <xdr:colOff>200025</xdr:colOff>
      <xdr:row>32</xdr:row>
      <xdr:rowOff>19050</xdr:rowOff>
    </xdr:to>
    <xdr:sp macro="" textlink="">
      <xdr:nvSpPr>
        <xdr:cNvPr id="10288" name="Text Box 48" descr="50%">
          <a:hlinkClick xmlns:r="http://schemas.openxmlformats.org/officeDocument/2006/relationships" r:id="rId10"/>
        </xdr:cNvPr>
        <xdr:cNvSpPr txBox="1">
          <a:spLocks noChangeArrowheads="1"/>
        </xdr:cNvSpPr>
      </xdr:nvSpPr>
      <xdr:spPr bwMode="auto">
        <a:xfrm>
          <a:off x="142875" y="4438650"/>
          <a:ext cx="1047750" cy="361950"/>
        </a:xfrm>
        <a:prstGeom prst="rect">
          <a:avLst/>
        </a:prstGeom>
        <a:pattFill prst="pct50">
          <a:fgClr>
            <a:srgbClr val="80B613"/>
          </a:fgClr>
          <a:bgClr>
            <a:srgbClr val="FFFFFF"/>
          </a:bgClr>
        </a:patt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000000"/>
              </a:solidFill>
              <a:latin typeface="Arial"/>
              <a:cs typeface="Arial"/>
            </a:rPr>
            <a:t>Plan-MFR</a:t>
          </a:r>
        </a:p>
      </xdr:txBody>
    </xdr:sp>
    <xdr:clientData/>
  </xdr:twoCellAnchor>
  <xdr:twoCellAnchor>
    <xdr:from>
      <xdr:col>0</xdr:col>
      <xdr:colOff>142875</xdr:colOff>
      <xdr:row>32</xdr:row>
      <xdr:rowOff>57150</xdr:rowOff>
    </xdr:from>
    <xdr:to>
      <xdr:col>1</xdr:col>
      <xdr:colOff>200025</xdr:colOff>
      <xdr:row>34</xdr:row>
      <xdr:rowOff>85725</xdr:rowOff>
    </xdr:to>
    <xdr:sp macro="" textlink="">
      <xdr:nvSpPr>
        <xdr:cNvPr id="10289" name="Text Box 49">
          <a:hlinkClick xmlns:r="http://schemas.openxmlformats.org/officeDocument/2006/relationships" r:id="rId11"/>
        </xdr:cNvPr>
        <xdr:cNvSpPr txBox="1">
          <a:spLocks noChangeArrowheads="1"/>
        </xdr:cNvSpPr>
      </xdr:nvSpPr>
      <xdr:spPr bwMode="auto">
        <a:xfrm>
          <a:off x="142875" y="4838700"/>
          <a:ext cx="1047750" cy="361950"/>
        </a:xfrm>
        <a:prstGeom prst="rect">
          <a:avLst/>
        </a:prstGeom>
        <a:solidFill>
          <a:srgbClr val="80B613"/>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ysClr val="windowText" lastClr="000000"/>
              </a:solidFill>
              <a:latin typeface="Arial"/>
              <a:cs typeface="Arial"/>
            </a:rPr>
            <a:t>Kennzahlen</a:t>
          </a:r>
        </a:p>
      </xdr:txBody>
    </xdr:sp>
    <xdr:clientData/>
  </xdr:twoCellAnchor>
  <xdr:twoCellAnchor>
    <xdr:from>
      <xdr:col>0</xdr:col>
      <xdr:colOff>142875</xdr:colOff>
      <xdr:row>4</xdr:row>
      <xdr:rowOff>66675</xdr:rowOff>
    </xdr:from>
    <xdr:to>
      <xdr:col>1</xdr:col>
      <xdr:colOff>200025</xdr:colOff>
      <xdr:row>9</xdr:row>
      <xdr:rowOff>9525</xdr:rowOff>
    </xdr:to>
    <xdr:sp macro="" textlink="">
      <xdr:nvSpPr>
        <xdr:cNvPr id="10291" name="Text Box 51">
          <a:hlinkClick xmlns:r="http://schemas.openxmlformats.org/officeDocument/2006/relationships" r:id="rId12"/>
        </xdr:cNvPr>
        <xdr:cNvSpPr txBox="1">
          <a:spLocks noChangeArrowheads="1"/>
        </xdr:cNvSpPr>
      </xdr:nvSpPr>
      <xdr:spPr bwMode="auto">
        <a:xfrm>
          <a:off x="142875" y="790575"/>
          <a:ext cx="1047750" cy="828675"/>
        </a:xfrm>
        <a:prstGeom prst="rect">
          <a:avLst/>
        </a:prstGeom>
        <a:solidFill>
          <a:srgbClr val="006D41"/>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Eröffnungs-</a:t>
          </a:r>
        </a:p>
        <a:p>
          <a:pPr algn="l" rtl="0">
            <a:defRPr sz="1000"/>
          </a:pPr>
          <a:r>
            <a:rPr lang="de-CH" sz="1000" b="0" i="0" u="none" strike="noStrike" baseline="0">
              <a:solidFill>
                <a:srgbClr val="FFFFFF"/>
              </a:solidFill>
              <a:latin typeface="Arial"/>
              <a:cs typeface="Arial"/>
            </a:rPr>
            <a:t>bilanz &amp;</a:t>
          </a:r>
        </a:p>
        <a:p>
          <a:pPr algn="l" rtl="0">
            <a:defRPr sz="1000"/>
          </a:pPr>
          <a:r>
            <a:rPr lang="de-CH" sz="1000" b="0" i="0" u="none" strike="noStrike" baseline="0">
              <a:solidFill>
                <a:srgbClr val="FFFFFF"/>
              </a:solidFill>
              <a:latin typeface="Arial"/>
              <a:cs typeface="Arial"/>
            </a:rPr>
            <a:t>Bilanz-</a:t>
          </a:r>
        </a:p>
        <a:p>
          <a:pPr algn="l" rtl="0">
            <a:defRPr sz="1000"/>
          </a:pPr>
          <a:r>
            <a:rPr lang="de-CH" sz="1000" b="0" i="0" u="none" strike="noStrike" baseline="0">
              <a:solidFill>
                <a:srgbClr val="FFFFFF"/>
              </a:solidFill>
              <a:latin typeface="Arial"/>
              <a:cs typeface="Arial"/>
            </a:rPr>
            <a:t>parameter</a:t>
          </a:r>
        </a:p>
      </xdr:txBody>
    </xdr:sp>
    <xdr:clientData/>
  </xdr:twoCellAnchor>
  <xdr:twoCellAnchor>
    <xdr:from>
      <xdr:col>0</xdr:col>
      <xdr:colOff>142875</xdr:colOff>
      <xdr:row>10</xdr:row>
      <xdr:rowOff>76200</xdr:rowOff>
    </xdr:from>
    <xdr:to>
      <xdr:col>1</xdr:col>
      <xdr:colOff>200025</xdr:colOff>
      <xdr:row>14</xdr:row>
      <xdr:rowOff>133350</xdr:rowOff>
    </xdr:to>
    <xdr:sp macro="" textlink="">
      <xdr:nvSpPr>
        <xdr:cNvPr id="10292" name="Text Box 52">
          <a:hlinkClick xmlns:r="http://schemas.openxmlformats.org/officeDocument/2006/relationships" r:id="rId13"/>
        </xdr:cNvPr>
        <xdr:cNvSpPr txBox="1">
          <a:spLocks noChangeArrowheads="1"/>
        </xdr:cNvSpPr>
      </xdr:nvSpPr>
      <xdr:spPr bwMode="auto">
        <a:xfrm>
          <a:off x="142875" y="1847850"/>
          <a:ext cx="1047750" cy="723900"/>
        </a:xfrm>
        <a:prstGeom prst="rect">
          <a:avLst/>
        </a:prstGeom>
        <a:solidFill>
          <a:srgbClr val="006D41"/>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Geschäfts-</a:t>
          </a:r>
        </a:p>
        <a:p>
          <a:pPr algn="l" rtl="0">
            <a:defRPr sz="1000"/>
          </a:pPr>
          <a:r>
            <a:rPr lang="de-CH" sz="1000" b="0" i="0" u="none" strike="noStrike" baseline="0">
              <a:solidFill>
                <a:srgbClr val="FFFFFF"/>
              </a:solidFill>
              <a:latin typeface="Arial"/>
              <a:cs typeface="Arial"/>
            </a:rPr>
            <a:t>entwicklung &amp;</a:t>
          </a:r>
        </a:p>
        <a:p>
          <a:pPr algn="l" rtl="0">
            <a:defRPr sz="1000"/>
          </a:pPr>
          <a:r>
            <a:rPr lang="de-CH" sz="1000" b="0" i="0" u="none" strike="noStrike" baseline="0">
              <a:solidFill>
                <a:srgbClr val="FFFFFF"/>
              </a:solidFill>
              <a:latin typeface="Arial"/>
              <a:cs typeface="Arial"/>
            </a:rPr>
            <a:t>Investitions-</a:t>
          </a:r>
        </a:p>
        <a:p>
          <a:pPr algn="l" rtl="0">
            <a:defRPr sz="1000"/>
          </a:pPr>
          <a:r>
            <a:rPr lang="de-CH" sz="1000" b="0" i="0" u="none" strike="noStrike" baseline="0">
              <a:solidFill>
                <a:srgbClr val="FFFFFF"/>
              </a:solidFill>
              <a:latin typeface="Arial"/>
              <a:cs typeface="Arial"/>
            </a:rPr>
            <a:t>planung</a:t>
          </a:r>
        </a:p>
      </xdr:txBody>
    </xdr:sp>
    <xdr:clientData/>
  </xdr:twoCellAnchor>
  <xdr:twoCellAnchor>
    <xdr:from>
      <xdr:col>0</xdr:col>
      <xdr:colOff>142875</xdr:colOff>
      <xdr:row>16</xdr:row>
      <xdr:rowOff>38100</xdr:rowOff>
    </xdr:from>
    <xdr:to>
      <xdr:col>1</xdr:col>
      <xdr:colOff>200025</xdr:colOff>
      <xdr:row>20</xdr:row>
      <xdr:rowOff>85725</xdr:rowOff>
    </xdr:to>
    <xdr:sp macro="" textlink="">
      <xdr:nvSpPr>
        <xdr:cNvPr id="10293" name="Text Box 53">
          <a:hlinkClick xmlns:r="http://schemas.openxmlformats.org/officeDocument/2006/relationships" r:id="rId14"/>
        </xdr:cNvPr>
        <xdr:cNvSpPr txBox="1">
          <a:spLocks noChangeArrowheads="1"/>
        </xdr:cNvSpPr>
      </xdr:nvSpPr>
      <xdr:spPr bwMode="auto">
        <a:xfrm>
          <a:off x="142875" y="2800350"/>
          <a:ext cx="1047750" cy="714375"/>
        </a:xfrm>
        <a:prstGeom prst="rect">
          <a:avLst/>
        </a:prstGeom>
        <a:solidFill>
          <a:srgbClr val="006D41"/>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FFFFFF"/>
              </a:solidFill>
              <a:latin typeface="Arial"/>
              <a:cs typeface="Arial"/>
            </a:rPr>
            <a:t>Finanzierungs-</a:t>
          </a:r>
        </a:p>
        <a:p>
          <a:pPr algn="l" rtl="0">
            <a:lnSpc>
              <a:spcPts val="1000"/>
            </a:lnSpc>
            <a:defRPr sz="1000"/>
          </a:pPr>
          <a:r>
            <a:rPr lang="de-CH" sz="1000" b="0" i="0" u="none" strike="noStrike" baseline="0">
              <a:solidFill>
                <a:srgbClr val="FFFFFF"/>
              </a:solidFill>
              <a:latin typeface="Arial"/>
              <a:cs typeface="Arial"/>
            </a:rPr>
            <a:t>planung</a:t>
          </a:r>
        </a:p>
      </xdr:txBody>
    </xdr:sp>
    <xdr:clientData/>
  </xdr:twoCellAnchor>
  <xdr:twoCellAnchor>
    <xdr:from>
      <xdr:col>0</xdr:col>
      <xdr:colOff>361950</xdr:colOff>
      <xdr:row>9</xdr:row>
      <xdr:rowOff>9525</xdr:rowOff>
    </xdr:from>
    <xdr:to>
      <xdr:col>1</xdr:col>
      <xdr:colOff>28575</xdr:colOff>
      <xdr:row>10</xdr:row>
      <xdr:rowOff>76200</xdr:rowOff>
    </xdr:to>
    <xdr:sp macro="" textlink="">
      <xdr:nvSpPr>
        <xdr:cNvPr id="10479" name="AutoShape 54"/>
        <xdr:cNvSpPr>
          <a:spLocks noChangeArrowheads="1"/>
        </xdr:cNvSpPr>
      </xdr:nvSpPr>
      <xdr:spPr bwMode="auto">
        <a:xfrm>
          <a:off x="361950" y="1619250"/>
          <a:ext cx="657225" cy="228600"/>
        </a:xfrm>
        <a:prstGeom prst="downArrow">
          <a:avLst>
            <a:gd name="adj1" fmla="val 51722"/>
            <a:gd name="adj2" fmla="val 72727"/>
          </a:avLst>
        </a:prstGeom>
        <a:solidFill>
          <a:srgbClr val="006D41"/>
        </a:solidFill>
        <a:ln>
          <a:noFill/>
        </a:ln>
        <a:effectLst/>
        <a:extLst/>
      </xdr:spPr>
    </xdr:sp>
    <xdr:clientData/>
  </xdr:twoCellAnchor>
  <xdr:twoCellAnchor>
    <xdr:from>
      <xdr:col>0</xdr:col>
      <xdr:colOff>361950</xdr:colOff>
      <xdr:row>14</xdr:row>
      <xdr:rowOff>133350</xdr:rowOff>
    </xdr:from>
    <xdr:to>
      <xdr:col>1</xdr:col>
      <xdr:colOff>28575</xdr:colOff>
      <xdr:row>16</xdr:row>
      <xdr:rowOff>38100</xdr:rowOff>
    </xdr:to>
    <xdr:sp macro="" textlink="">
      <xdr:nvSpPr>
        <xdr:cNvPr id="10480" name="AutoShape 55"/>
        <xdr:cNvSpPr>
          <a:spLocks noChangeArrowheads="1"/>
        </xdr:cNvSpPr>
      </xdr:nvSpPr>
      <xdr:spPr bwMode="auto">
        <a:xfrm>
          <a:off x="361950" y="2571750"/>
          <a:ext cx="657225" cy="228600"/>
        </a:xfrm>
        <a:prstGeom prst="downArrow">
          <a:avLst>
            <a:gd name="adj1" fmla="val 51722"/>
            <a:gd name="adj2" fmla="val 72727"/>
          </a:avLst>
        </a:prstGeom>
        <a:solidFill>
          <a:srgbClr val="006D41"/>
        </a:solidFill>
        <a:ln>
          <a:noFill/>
        </a:ln>
        <a:effectLs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142875</xdr:colOff>
      <xdr:row>2</xdr:row>
      <xdr:rowOff>9525</xdr:rowOff>
    </xdr:from>
    <xdr:to>
      <xdr:col>1</xdr:col>
      <xdr:colOff>200025</xdr:colOff>
      <xdr:row>4</xdr:row>
      <xdr:rowOff>0</xdr:rowOff>
    </xdr:to>
    <xdr:grpSp>
      <xdr:nvGrpSpPr>
        <xdr:cNvPr id="5360" name="Group 52"/>
        <xdr:cNvGrpSpPr>
          <a:grpSpLocks/>
        </xdr:cNvGrpSpPr>
      </xdr:nvGrpSpPr>
      <xdr:grpSpPr bwMode="auto">
        <a:xfrm>
          <a:off x="142875" y="200025"/>
          <a:ext cx="1047750" cy="523875"/>
          <a:chOff x="15" y="21"/>
          <a:chExt cx="110" cy="60"/>
        </a:xfrm>
      </xdr:grpSpPr>
      <xdr:pic>
        <xdr:nvPicPr>
          <xdr:cNvPr id="5375" name="Picture 53" descr="U:\Meine Bilder\kmu_check_up.gif">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r="20300" b="8000"/>
          <a:stretch>
            <a:fillRect/>
          </a:stretch>
        </xdr:blipFill>
        <xdr:spPr bwMode="auto">
          <a:xfrm>
            <a:off x="15" y="21"/>
            <a:ext cx="110" cy="6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8"/>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Lst>
        </xdr:spPr>
      </xdr:pic>
      <xdr:sp macro="" textlink="">
        <xdr:nvSpPr>
          <xdr:cNvPr id="5174" name="Text Box 54"/>
          <xdr:cNvSpPr txBox="1">
            <a:spLocks noChangeArrowheads="1"/>
          </xdr:cNvSpPr>
        </xdr:nvSpPr>
        <xdr:spPr bwMode="auto">
          <a:xfrm>
            <a:off x="15" y="25"/>
            <a:ext cx="48" cy="2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0" anchor="t" upright="1"/>
          <a:lstStyle/>
          <a:p>
            <a:pPr algn="l" rtl="0">
              <a:defRPr sz="1000"/>
            </a:pPr>
            <a:r>
              <a:rPr lang="de-CH" sz="1000" b="1" i="0" u="none" strike="noStrike" baseline="0">
                <a:solidFill>
                  <a:srgbClr val="000000"/>
                </a:solidFill>
                <a:latin typeface="Arial"/>
                <a:cs typeface="Arial"/>
              </a:rPr>
              <a:t>Home</a:t>
            </a:r>
          </a:p>
        </xdr:txBody>
      </xdr:sp>
    </xdr:grpSp>
    <xdr:clientData/>
  </xdr:twoCellAnchor>
  <xdr:twoCellAnchor>
    <xdr:from>
      <xdr:col>0</xdr:col>
      <xdr:colOff>142875</xdr:colOff>
      <xdr:row>34</xdr:row>
      <xdr:rowOff>104775</xdr:rowOff>
    </xdr:from>
    <xdr:to>
      <xdr:col>1</xdr:col>
      <xdr:colOff>200025</xdr:colOff>
      <xdr:row>36</xdr:row>
      <xdr:rowOff>142875</xdr:rowOff>
    </xdr:to>
    <xdr:sp macro="" textlink="">
      <xdr:nvSpPr>
        <xdr:cNvPr id="5175" name="Text Box 55">
          <a:hlinkClick xmlns:r="http://schemas.openxmlformats.org/officeDocument/2006/relationships" r:id="rId3"/>
        </xdr:cNvPr>
        <xdr:cNvSpPr txBox="1">
          <a:spLocks noChangeArrowheads="1"/>
        </xdr:cNvSpPr>
      </xdr:nvSpPr>
      <xdr:spPr bwMode="auto">
        <a:xfrm>
          <a:off x="142875" y="5324475"/>
          <a:ext cx="1047750" cy="361950"/>
        </a:xfrm>
        <a:prstGeom prst="rect">
          <a:avLst/>
        </a:prstGeom>
        <a:solidFill>
          <a:srgbClr val="B3DC59"/>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0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1</a:t>
          </a:r>
        </a:p>
      </xdr:txBody>
    </xdr:sp>
    <xdr:clientData/>
  </xdr:twoCellAnchor>
  <xdr:twoCellAnchor>
    <xdr:from>
      <xdr:col>0</xdr:col>
      <xdr:colOff>142875</xdr:colOff>
      <xdr:row>37</xdr:row>
      <xdr:rowOff>19050</xdr:rowOff>
    </xdr:from>
    <xdr:to>
      <xdr:col>1</xdr:col>
      <xdr:colOff>200025</xdr:colOff>
      <xdr:row>39</xdr:row>
      <xdr:rowOff>57150</xdr:rowOff>
    </xdr:to>
    <xdr:sp macro="" textlink="">
      <xdr:nvSpPr>
        <xdr:cNvPr id="5176" name="Text Box 56">
          <a:hlinkClick xmlns:r="http://schemas.openxmlformats.org/officeDocument/2006/relationships" r:id="rId4"/>
        </xdr:cNvPr>
        <xdr:cNvSpPr txBox="1">
          <a:spLocks noChangeArrowheads="1"/>
        </xdr:cNvSpPr>
      </xdr:nvSpPr>
      <xdr:spPr bwMode="auto">
        <a:xfrm>
          <a:off x="142875" y="5724525"/>
          <a:ext cx="1047750" cy="361950"/>
        </a:xfrm>
        <a:prstGeom prst="rect">
          <a:avLst/>
        </a:prstGeom>
        <a:solidFill>
          <a:srgbClr val="B3DC59"/>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2</a:t>
          </a:r>
        </a:p>
      </xdr:txBody>
    </xdr:sp>
    <xdr:clientData/>
  </xdr:twoCellAnchor>
  <xdr:twoCellAnchor>
    <xdr:from>
      <xdr:col>0</xdr:col>
      <xdr:colOff>142875</xdr:colOff>
      <xdr:row>39</xdr:row>
      <xdr:rowOff>95250</xdr:rowOff>
    </xdr:from>
    <xdr:to>
      <xdr:col>1</xdr:col>
      <xdr:colOff>200025</xdr:colOff>
      <xdr:row>41</xdr:row>
      <xdr:rowOff>133350</xdr:rowOff>
    </xdr:to>
    <xdr:sp macro="" textlink="">
      <xdr:nvSpPr>
        <xdr:cNvPr id="5177" name="Text Box 57">
          <a:hlinkClick xmlns:r="http://schemas.openxmlformats.org/officeDocument/2006/relationships" r:id="rId5"/>
        </xdr:cNvPr>
        <xdr:cNvSpPr txBox="1">
          <a:spLocks noChangeArrowheads="1"/>
        </xdr:cNvSpPr>
      </xdr:nvSpPr>
      <xdr:spPr bwMode="auto">
        <a:xfrm>
          <a:off x="142875" y="6124575"/>
          <a:ext cx="1047750" cy="361950"/>
        </a:xfrm>
        <a:prstGeom prst="rect">
          <a:avLst/>
        </a:prstGeom>
        <a:solidFill>
          <a:srgbClr val="B3DC59"/>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0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3</a:t>
          </a:r>
        </a:p>
      </xdr:txBody>
    </xdr:sp>
    <xdr:clientData/>
  </xdr:twoCellAnchor>
  <xdr:twoCellAnchor>
    <xdr:from>
      <xdr:col>0</xdr:col>
      <xdr:colOff>142875</xdr:colOff>
      <xdr:row>42</xdr:row>
      <xdr:rowOff>9525</xdr:rowOff>
    </xdr:from>
    <xdr:to>
      <xdr:col>1</xdr:col>
      <xdr:colOff>200025</xdr:colOff>
      <xdr:row>44</xdr:row>
      <xdr:rowOff>47625</xdr:rowOff>
    </xdr:to>
    <xdr:sp macro="" textlink="">
      <xdr:nvSpPr>
        <xdr:cNvPr id="5178" name="Text Box 58">
          <a:hlinkClick xmlns:r="http://schemas.openxmlformats.org/officeDocument/2006/relationships" r:id="rId6"/>
        </xdr:cNvPr>
        <xdr:cNvSpPr txBox="1">
          <a:spLocks noChangeArrowheads="1"/>
        </xdr:cNvSpPr>
      </xdr:nvSpPr>
      <xdr:spPr bwMode="auto">
        <a:xfrm>
          <a:off x="142875" y="6524625"/>
          <a:ext cx="1047750" cy="361950"/>
        </a:xfrm>
        <a:prstGeom prst="rect">
          <a:avLst/>
        </a:prstGeom>
        <a:solidFill>
          <a:srgbClr val="B3DC59"/>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4</a:t>
          </a:r>
        </a:p>
      </xdr:txBody>
    </xdr:sp>
    <xdr:clientData/>
  </xdr:twoCellAnchor>
  <xdr:twoCellAnchor>
    <xdr:from>
      <xdr:col>0</xdr:col>
      <xdr:colOff>142875</xdr:colOff>
      <xdr:row>44</xdr:row>
      <xdr:rowOff>85725</xdr:rowOff>
    </xdr:from>
    <xdr:to>
      <xdr:col>1</xdr:col>
      <xdr:colOff>200025</xdr:colOff>
      <xdr:row>46</xdr:row>
      <xdr:rowOff>123825</xdr:rowOff>
    </xdr:to>
    <xdr:sp macro="" textlink="">
      <xdr:nvSpPr>
        <xdr:cNvPr id="5179" name="Text Box 59">
          <a:hlinkClick xmlns:r="http://schemas.openxmlformats.org/officeDocument/2006/relationships" r:id="rId7"/>
        </xdr:cNvPr>
        <xdr:cNvSpPr txBox="1">
          <a:spLocks noChangeArrowheads="1"/>
        </xdr:cNvSpPr>
      </xdr:nvSpPr>
      <xdr:spPr bwMode="auto">
        <a:xfrm>
          <a:off x="142875" y="6924675"/>
          <a:ext cx="1047750" cy="361950"/>
        </a:xfrm>
        <a:prstGeom prst="rect">
          <a:avLst/>
        </a:prstGeom>
        <a:solidFill>
          <a:srgbClr val="B3DC59"/>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5</a:t>
          </a:r>
        </a:p>
      </xdr:txBody>
    </xdr:sp>
    <xdr:clientData/>
  </xdr:twoCellAnchor>
  <xdr:twoCellAnchor>
    <xdr:from>
      <xdr:col>0</xdr:col>
      <xdr:colOff>142875</xdr:colOff>
      <xdr:row>24</xdr:row>
      <xdr:rowOff>34018</xdr:rowOff>
    </xdr:from>
    <xdr:to>
      <xdr:col>1</xdr:col>
      <xdr:colOff>200025</xdr:colOff>
      <xdr:row>26</xdr:row>
      <xdr:rowOff>76200</xdr:rowOff>
    </xdr:to>
    <xdr:sp macro="" textlink="">
      <xdr:nvSpPr>
        <xdr:cNvPr id="5180" name="Text Box 60">
          <a:hlinkClick xmlns:r="http://schemas.openxmlformats.org/officeDocument/2006/relationships" r:id="rId8"/>
        </xdr:cNvPr>
        <xdr:cNvSpPr txBox="1">
          <a:spLocks noChangeArrowheads="1"/>
        </xdr:cNvSpPr>
      </xdr:nvSpPr>
      <xdr:spPr bwMode="auto">
        <a:xfrm>
          <a:off x="142875" y="3605893"/>
          <a:ext cx="1043668" cy="359682"/>
        </a:xfrm>
        <a:prstGeom prst="rect">
          <a:avLst/>
        </a:prstGeom>
        <a:solidFill>
          <a:srgbClr val="80B613"/>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ysClr val="windowText" lastClr="000000"/>
              </a:solidFill>
              <a:latin typeface="Arial"/>
              <a:cs typeface="Arial"/>
            </a:rPr>
            <a:t>Planbilanz</a:t>
          </a:r>
        </a:p>
      </xdr:txBody>
    </xdr:sp>
    <xdr:clientData/>
  </xdr:twoCellAnchor>
  <xdr:twoCellAnchor>
    <xdr:from>
      <xdr:col>0</xdr:col>
      <xdr:colOff>142875</xdr:colOff>
      <xdr:row>26</xdr:row>
      <xdr:rowOff>114300</xdr:rowOff>
    </xdr:from>
    <xdr:to>
      <xdr:col>1</xdr:col>
      <xdr:colOff>200025</xdr:colOff>
      <xdr:row>28</xdr:row>
      <xdr:rowOff>152400</xdr:rowOff>
    </xdr:to>
    <xdr:sp macro="" textlink="">
      <xdr:nvSpPr>
        <xdr:cNvPr id="5181" name="Text Box 61">
          <a:hlinkClick xmlns:r="http://schemas.openxmlformats.org/officeDocument/2006/relationships" r:id="rId9"/>
        </xdr:cNvPr>
        <xdr:cNvSpPr txBox="1">
          <a:spLocks noChangeArrowheads="1"/>
        </xdr:cNvSpPr>
      </xdr:nvSpPr>
      <xdr:spPr bwMode="auto">
        <a:xfrm>
          <a:off x="142875" y="4038600"/>
          <a:ext cx="1047750" cy="361950"/>
        </a:xfrm>
        <a:prstGeom prst="rect">
          <a:avLst/>
        </a:prstGeom>
        <a:solidFill>
          <a:srgbClr val="80B613"/>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ysClr val="windowText" lastClr="000000"/>
              </a:solidFill>
              <a:latin typeface="Arial"/>
              <a:cs typeface="Arial"/>
            </a:rPr>
            <a:t>Plan-ER</a:t>
          </a:r>
        </a:p>
      </xdr:txBody>
    </xdr:sp>
    <xdr:clientData/>
  </xdr:twoCellAnchor>
  <xdr:twoCellAnchor>
    <xdr:from>
      <xdr:col>0</xdr:col>
      <xdr:colOff>142875</xdr:colOff>
      <xdr:row>29</xdr:row>
      <xdr:rowOff>28575</xdr:rowOff>
    </xdr:from>
    <xdr:to>
      <xdr:col>1</xdr:col>
      <xdr:colOff>200025</xdr:colOff>
      <xdr:row>31</xdr:row>
      <xdr:rowOff>66675</xdr:rowOff>
    </xdr:to>
    <xdr:sp macro="" textlink="">
      <xdr:nvSpPr>
        <xdr:cNvPr id="5182" name="Text Box 62">
          <a:hlinkClick xmlns:r="http://schemas.openxmlformats.org/officeDocument/2006/relationships" r:id="rId10"/>
        </xdr:cNvPr>
        <xdr:cNvSpPr txBox="1">
          <a:spLocks noChangeArrowheads="1"/>
        </xdr:cNvSpPr>
      </xdr:nvSpPr>
      <xdr:spPr bwMode="auto">
        <a:xfrm>
          <a:off x="142875" y="4438650"/>
          <a:ext cx="1047750" cy="361950"/>
        </a:xfrm>
        <a:prstGeom prst="rect">
          <a:avLst/>
        </a:prstGeom>
        <a:solidFill>
          <a:srgbClr val="80B613"/>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ysClr val="windowText" lastClr="000000"/>
              </a:solidFill>
              <a:latin typeface="Arial"/>
              <a:cs typeface="Arial"/>
            </a:rPr>
            <a:t>Plan-MFR</a:t>
          </a:r>
        </a:p>
      </xdr:txBody>
    </xdr:sp>
    <xdr:clientData/>
  </xdr:twoCellAnchor>
  <xdr:twoCellAnchor>
    <xdr:from>
      <xdr:col>0</xdr:col>
      <xdr:colOff>142875</xdr:colOff>
      <xdr:row>31</xdr:row>
      <xdr:rowOff>104775</xdr:rowOff>
    </xdr:from>
    <xdr:to>
      <xdr:col>1</xdr:col>
      <xdr:colOff>200025</xdr:colOff>
      <xdr:row>33</xdr:row>
      <xdr:rowOff>142875</xdr:rowOff>
    </xdr:to>
    <xdr:sp macro="" textlink="">
      <xdr:nvSpPr>
        <xdr:cNvPr id="5183" name="Text Box 63" descr="50%">
          <a:hlinkClick xmlns:r="http://schemas.openxmlformats.org/officeDocument/2006/relationships" r:id="rId11"/>
        </xdr:cNvPr>
        <xdr:cNvSpPr txBox="1">
          <a:spLocks noChangeArrowheads="1"/>
        </xdr:cNvSpPr>
      </xdr:nvSpPr>
      <xdr:spPr bwMode="auto">
        <a:xfrm>
          <a:off x="142875" y="4838700"/>
          <a:ext cx="1047750" cy="361950"/>
        </a:xfrm>
        <a:prstGeom prst="rect">
          <a:avLst/>
        </a:prstGeom>
        <a:pattFill prst="pct50">
          <a:fgClr>
            <a:srgbClr val="80B613"/>
          </a:fgClr>
          <a:bgClr>
            <a:srgbClr val="FFFFFF"/>
          </a:bgClr>
        </a:patt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000000"/>
              </a:solidFill>
              <a:latin typeface="Arial"/>
              <a:cs typeface="Arial"/>
            </a:rPr>
            <a:t>Kennzahlen</a:t>
          </a:r>
        </a:p>
      </xdr:txBody>
    </xdr:sp>
    <xdr:clientData/>
  </xdr:twoCellAnchor>
  <xdr:twoCellAnchor>
    <xdr:from>
      <xdr:col>0</xdr:col>
      <xdr:colOff>142875</xdr:colOff>
      <xdr:row>4</xdr:row>
      <xdr:rowOff>66675</xdr:rowOff>
    </xdr:from>
    <xdr:to>
      <xdr:col>1</xdr:col>
      <xdr:colOff>200025</xdr:colOff>
      <xdr:row>9</xdr:row>
      <xdr:rowOff>0</xdr:rowOff>
    </xdr:to>
    <xdr:sp macro="" textlink="">
      <xdr:nvSpPr>
        <xdr:cNvPr id="5185" name="Text Box 65">
          <a:hlinkClick xmlns:r="http://schemas.openxmlformats.org/officeDocument/2006/relationships" r:id="rId12"/>
        </xdr:cNvPr>
        <xdr:cNvSpPr txBox="1">
          <a:spLocks noChangeArrowheads="1"/>
        </xdr:cNvSpPr>
      </xdr:nvSpPr>
      <xdr:spPr bwMode="auto">
        <a:xfrm>
          <a:off x="142875" y="790575"/>
          <a:ext cx="1047750" cy="828675"/>
        </a:xfrm>
        <a:prstGeom prst="rect">
          <a:avLst/>
        </a:prstGeom>
        <a:solidFill>
          <a:srgbClr val="006D41"/>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Eröffnungs-</a:t>
          </a:r>
        </a:p>
        <a:p>
          <a:pPr algn="l" rtl="0">
            <a:defRPr sz="1000"/>
          </a:pPr>
          <a:r>
            <a:rPr lang="de-CH" sz="1000" b="0" i="0" u="none" strike="noStrike" baseline="0">
              <a:solidFill>
                <a:srgbClr val="FFFFFF"/>
              </a:solidFill>
              <a:latin typeface="Arial"/>
              <a:cs typeface="Arial"/>
            </a:rPr>
            <a:t>bilanz &amp;</a:t>
          </a:r>
        </a:p>
        <a:p>
          <a:pPr algn="l" rtl="0">
            <a:defRPr sz="1000"/>
          </a:pPr>
          <a:r>
            <a:rPr lang="de-CH" sz="1000" b="0" i="0" u="none" strike="noStrike" baseline="0">
              <a:solidFill>
                <a:srgbClr val="FFFFFF"/>
              </a:solidFill>
              <a:latin typeface="Arial"/>
              <a:cs typeface="Arial"/>
            </a:rPr>
            <a:t>Bilanz-</a:t>
          </a:r>
        </a:p>
        <a:p>
          <a:pPr algn="l" rtl="0">
            <a:defRPr sz="1000"/>
          </a:pPr>
          <a:r>
            <a:rPr lang="de-CH" sz="1000" b="0" i="0" u="none" strike="noStrike" baseline="0">
              <a:solidFill>
                <a:srgbClr val="FFFFFF"/>
              </a:solidFill>
              <a:latin typeface="Arial"/>
              <a:cs typeface="Arial"/>
            </a:rPr>
            <a:t>parameter</a:t>
          </a:r>
        </a:p>
      </xdr:txBody>
    </xdr:sp>
    <xdr:clientData/>
  </xdr:twoCellAnchor>
  <xdr:twoCellAnchor>
    <xdr:from>
      <xdr:col>0</xdr:col>
      <xdr:colOff>142875</xdr:colOff>
      <xdr:row>10</xdr:row>
      <xdr:rowOff>66674</xdr:rowOff>
    </xdr:from>
    <xdr:to>
      <xdr:col>1</xdr:col>
      <xdr:colOff>200025</xdr:colOff>
      <xdr:row>16</xdr:row>
      <xdr:rowOff>147411</xdr:rowOff>
    </xdr:to>
    <xdr:sp macro="" textlink="">
      <xdr:nvSpPr>
        <xdr:cNvPr id="5186" name="Text Box 66">
          <a:hlinkClick xmlns:r="http://schemas.openxmlformats.org/officeDocument/2006/relationships" r:id="rId13"/>
        </xdr:cNvPr>
        <xdr:cNvSpPr txBox="1">
          <a:spLocks noChangeArrowheads="1"/>
        </xdr:cNvSpPr>
      </xdr:nvSpPr>
      <xdr:spPr bwMode="auto">
        <a:xfrm>
          <a:off x="142875" y="1846942"/>
          <a:ext cx="1043668" cy="738415"/>
        </a:xfrm>
        <a:prstGeom prst="rect">
          <a:avLst/>
        </a:prstGeom>
        <a:solidFill>
          <a:srgbClr val="006D41"/>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Geschäfts-</a:t>
          </a:r>
        </a:p>
        <a:p>
          <a:pPr algn="l" rtl="0">
            <a:defRPr sz="1000"/>
          </a:pPr>
          <a:r>
            <a:rPr lang="de-CH" sz="1000" b="0" i="0" u="none" strike="noStrike" baseline="0">
              <a:solidFill>
                <a:srgbClr val="FFFFFF"/>
              </a:solidFill>
              <a:latin typeface="Arial"/>
              <a:cs typeface="Arial"/>
            </a:rPr>
            <a:t>entwicklung &amp;</a:t>
          </a:r>
        </a:p>
        <a:p>
          <a:pPr algn="l" rtl="0">
            <a:defRPr sz="1000"/>
          </a:pPr>
          <a:r>
            <a:rPr lang="de-CH" sz="1000" b="0" i="0" u="none" strike="noStrike" baseline="0">
              <a:solidFill>
                <a:srgbClr val="FFFFFF"/>
              </a:solidFill>
              <a:latin typeface="Arial"/>
              <a:cs typeface="Arial"/>
            </a:rPr>
            <a:t>Investitions-</a:t>
          </a:r>
        </a:p>
        <a:p>
          <a:pPr algn="l" rtl="0">
            <a:defRPr sz="1000"/>
          </a:pPr>
          <a:r>
            <a:rPr lang="de-CH" sz="1000" b="0" i="0" u="none" strike="noStrike" baseline="0">
              <a:solidFill>
                <a:srgbClr val="FFFFFF"/>
              </a:solidFill>
              <a:latin typeface="Arial"/>
              <a:cs typeface="Arial"/>
            </a:rPr>
            <a:t>planung</a:t>
          </a:r>
        </a:p>
      </xdr:txBody>
    </xdr:sp>
    <xdr:clientData/>
  </xdr:twoCellAnchor>
  <xdr:twoCellAnchor>
    <xdr:from>
      <xdr:col>0</xdr:col>
      <xdr:colOff>142875</xdr:colOff>
      <xdr:row>18</xdr:row>
      <xdr:rowOff>22677</xdr:rowOff>
    </xdr:from>
    <xdr:to>
      <xdr:col>1</xdr:col>
      <xdr:colOff>200025</xdr:colOff>
      <xdr:row>23</xdr:row>
      <xdr:rowOff>79376</xdr:rowOff>
    </xdr:to>
    <xdr:sp macro="" textlink="">
      <xdr:nvSpPr>
        <xdr:cNvPr id="5187" name="Text Box 67">
          <a:hlinkClick xmlns:r="http://schemas.openxmlformats.org/officeDocument/2006/relationships" r:id="rId14"/>
        </xdr:cNvPr>
        <xdr:cNvSpPr txBox="1">
          <a:spLocks noChangeArrowheads="1"/>
        </xdr:cNvSpPr>
      </xdr:nvSpPr>
      <xdr:spPr bwMode="auto">
        <a:xfrm>
          <a:off x="142875" y="2778123"/>
          <a:ext cx="1043668" cy="714378"/>
        </a:xfrm>
        <a:prstGeom prst="rect">
          <a:avLst/>
        </a:prstGeom>
        <a:solidFill>
          <a:srgbClr val="006D41"/>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FFFFFF"/>
              </a:solidFill>
              <a:latin typeface="Arial"/>
              <a:cs typeface="Arial"/>
            </a:rPr>
            <a:t>Finanzierungs-</a:t>
          </a:r>
        </a:p>
        <a:p>
          <a:pPr algn="l" rtl="0">
            <a:lnSpc>
              <a:spcPts val="1000"/>
            </a:lnSpc>
            <a:defRPr sz="1000"/>
          </a:pPr>
          <a:r>
            <a:rPr lang="de-CH" sz="1000" b="0" i="0" u="none" strike="noStrike" baseline="0">
              <a:solidFill>
                <a:srgbClr val="FFFFFF"/>
              </a:solidFill>
              <a:latin typeface="Arial"/>
              <a:cs typeface="Arial"/>
            </a:rPr>
            <a:t>planung</a:t>
          </a:r>
        </a:p>
      </xdr:txBody>
    </xdr:sp>
    <xdr:clientData/>
  </xdr:twoCellAnchor>
  <xdr:twoCellAnchor>
    <xdr:from>
      <xdr:col>0</xdr:col>
      <xdr:colOff>361950</xdr:colOff>
      <xdr:row>9</xdr:row>
      <xdr:rowOff>0</xdr:rowOff>
    </xdr:from>
    <xdr:to>
      <xdr:col>1</xdr:col>
      <xdr:colOff>28575</xdr:colOff>
      <xdr:row>10</xdr:row>
      <xdr:rowOff>66675</xdr:rowOff>
    </xdr:to>
    <xdr:sp macro="" textlink="">
      <xdr:nvSpPr>
        <xdr:cNvPr id="5373" name="AutoShape 68"/>
        <xdr:cNvSpPr>
          <a:spLocks noChangeArrowheads="1"/>
        </xdr:cNvSpPr>
      </xdr:nvSpPr>
      <xdr:spPr bwMode="auto">
        <a:xfrm>
          <a:off x="361950" y="1619250"/>
          <a:ext cx="657225" cy="228600"/>
        </a:xfrm>
        <a:prstGeom prst="downArrow">
          <a:avLst>
            <a:gd name="adj1" fmla="val 51722"/>
            <a:gd name="adj2" fmla="val 72727"/>
          </a:avLst>
        </a:prstGeom>
        <a:solidFill>
          <a:srgbClr val="006D41"/>
        </a:solidFill>
        <a:ln>
          <a:noFill/>
        </a:ln>
        <a:effectLst/>
        <a:extLst/>
      </xdr:spPr>
    </xdr:sp>
    <xdr:clientData/>
  </xdr:twoCellAnchor>
  <xdr:twoCellAnchor>
    <xdr:from>
      <xdr:col>0</xdr:col>
      <xdr:colOff>361950</xdr:colOff>
      <xdr:row>16</xdr:row>
      <xdr:rowOff>147410</xdr:rowOff>
    </xdr:from>
    <xdr:to>
      <xdr:col>1</xdr:col>
      <xdr:colOff>28575</xdr:colOff>
      <xdr:row>18</xdr:row>
      <xdr:rowOff>22679</xdr:rowOff>
    </xdr:to>
    <xdr:sp macro="" textlink="">
      <xdr:nvSpPr>
        <xdr:cNvPr id="5374" name="AutoShape 69"/>
        <xdr:cNvSpPr>
          <a:spLocks noChangeArrowheads="1"/>
        </xdr:cNvSpPr>
      </xdr:nvSpPr>
      <xdr:spPr bwMode="auto">
        <a:xfrm>
          <a:off x="361950" y="2585356"/>
          <a:ext cx="653143" cy="192769"/>
        </a:xfrm>
        <a:prstGeom prst="downArrow">
          <a:avLst>
            <a:gd name="adj1" fmla="val 51722"/>
            <a:gd name="adj2" fmla="val 72727"/>
          </a:avLst>
        </a:prstGeom>
        <a:solidFill>
          <a:srgbClr val="006D41"/>
        </a:solidFill>
        <a:ln>
          <a:noFill/>
        </a:ln>
        <a:effectLs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142875</xdr:colOff>
      <xdr:row>2</xdr:row>
      <xdr:rowOff>19050</xdr:rowOff>
    </xdr:from>
    <xdr:to>
      <xdr:col>1</xdr:col>
      <xdr:colOff>200025</xdr:colOff>
      <xdr:row>4</xdr:row>
      <xdr:rowOff>9525</xdr:rowOff>
    </xdr:to>
    <xdr:grpSp>
      <xdr:nvGrpSpPr>
        <xdr:cNvPr id="2" name="Group 107"/>
        <xdr:cNvGrpSpPr>
          <a:grpSpLocks/>
        </xdr:cNvGrpSpPr>
      </xdr:nvGrpSpPr>
      <xdr:grpSpPr bwMode="auto">
        <a:xfrm>
          <a:off x="142875" y="209550"/>
          <a:ext cx="1047750" cy="523875"/>
          <a:chOff x="15" y="21"/>
          <a:chExt cx="110" cy="60"/>
        </a:xfrm>
      </xdr:grpSpPr>
      <xdr:pic>
        <xdr:nvPicPr>
          <xdr:cNvPr id="3" name="Picture 108" descr="U:\Meine Bilder\kmu_check_up.gif">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r="20300" b="8000"/>
          <a:stretch>
            <a:fillRect/>
          </a:stretch>
        </xdr:blipFill>
        <xdr:spPr bwMode="auto">
          <a:xfrm>
            <a:off x="15" y="21"/>
            <a:ext cx="110" cy="6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8"/>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Lst>
        </xdr:spPr>
      </xdr:pic>
      <xdr:sp macro="" textlink="">
        <xdr:nvSpPr>
          <xdr:cNvPr id="4" name="Text Box 109"/>
          <xdr:cNvSpPr txBox="1">
            <a:spLocks noChangeArrowheads="1"/>
          </xdr:cNvSpPr>
        </xdr:nvSpPr>
        <xdr:spPr bwMode="auto">
          <a:xfrm>
            <a:off x="15" y="25"/>
            <a:ext cx="48" cy="2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0" anchor="t" upright="1"/>
          <a:lstStyle/>
          <a:p>
            <a:pPr algn="l" rtl="0">
              <a:defRPr sz="1000"/>
            </a:pPr>
            <a:r>
              <a:rPr lang="de-CH" sz="1000" b="1" i="0" u="none" strike="noStrike" baseline="0">
                <a:solidFill>
                  <a:srgbClr val="000000"/>
                </a:solidFill>
                <a:latin typeface="Arial"/>
                <a:cs typeface="Arial"/>
              </a:rPr>
              <a:t>Home</a:t>
            </a:r>
          </a:p>
        </xdr:txBody>
      </xdr:sp>
    </xdr:grpSp>
    <xdr:clientData/>
  </xdr:twoCellAnchor>
  <xdr:twoCellAnchor>
    <xdr:from>
      <xdr:col>0</xdr:col>
      <xdr:colOff>142875</xdr:colOff>
      <xdr:row>32</xdr:row>
      <xdr:rowOff>19050</xdr:rowOff>
    </xdr:from>
    <xdr:to>
      <xdr:col>1</xdr:col>
      <xdr:colOff>200025</xdr:colOff>
      <xdr:row>34</xdr:row>
      <xdr:rowOff>57150</xdr:rowOff>
    </xdr:to>
    <xdr:sp macro="" textlink="">
      <xdr:nvSpPr>
        <xdr:cNvPr id="5" name="Text Box 110" descr="50%">
          <a:hlinkClick xmlns:r="http://schemas.openxmlformats.org/officeDocument/2006/relationships" r:id="rId3"/>
        </xdr:cNvPr>
        <xdr:cNvSpPr txBox="1">
          <a:spLocks noChangeArrowheads="1"/>
        </xdr:cNvSpPr>
      </xdr:nvSpPr>
      <xdr:spPr bwMode="auto">
        <a:xfrm>
          <a:off x="142875" y="5334000"/>
          <a:ext cx="1047750" cy="361950"/>
        </a:xfrm>
        <a:prstGeom prst="rect">
          <a:avLst/>
        </a:prstGeom>
        <a:pattFill prst="pct50">
          <a:fgClr>
            <a:srgbClr val="B3DC59"/>
          </a:fgClr>
          <a:bgClr>
            <a:srgbClr val="FFFFFF"/>
          </a:bgClr>
        </a:patt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1</a:t>
          </a:r>
        </a:p>
      </xdr:txBody>
    </xdr:sp>
    <xdr:clientData/>
  </xdr:twoCellAnchor>
  <xdr:twoCellAnchor>
    <xdr:from>
      <xdr:col>0</xdr:col>
      <xdr:colOff>142875</xdr:colOff>
      <xdr:row>34</xdr:row>
      <xdr:rowOff>95250</xdr:rowOff>
    </xdr:from>
    <xdr:to>
      <xdr:col>1</xdr:col>
      <xdr:colOff>200025</xdr:colOff>
      <xdr:row>36</xdr:row>
      <xdr:rowOff>133350</xdr:rowOff>
    </xdr:to>
    <xdr:sp macro="" textlink="">
      <xdr:nvSpPr>
        <xdr:cNvPr id="6" name="Text Box 111">
          <a:hlinkClick xmlns:r="http://schemas.openxmlformats.org/officeDocument/2006/relationships" r:id="rId4"/>
        </xdr:cNvPr>
        <xdr:cNvSpPr txBox="1">
          <a:spLocks noChangeArrowheads="1"/>
        </xdr:cNvSpPr>
      </xdr:nvSpPr>
      <xdr:spPr bwMode="auto">
        <a:xfrm>
          <a:off x="142875" y="5734050"/>
          <a:ext cx="1047750" cy="361950"/>
        </a:xfrm>
        <a:prstGeom prst="rect">
          <a:avLst/>
        </a:prstGeom>
        <a:solidFill>
          <a:srgbClr val="B3DC59"/>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0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2</a:t>
          </a:r>
        </a:p>
      </xdr:txBody>
    </xdr:sp>
    <xdr:clientData/>
  </xdr:twoCellAnchor>
  <xdr:twoCellAnchor>
    <xdr:from>
      <xdr:col>0</xdr:col>
      <xdr:colOff>142875</xdr:colOff>
      <xdr:row>37</xdr:row>
      <xdr:rowOff>0</xdr:rowOff>
    </xdr:from>
    <xdr:to>
      <xdr:col>1</xdr:col>
      <xdr:colOff>200025</xdr:colOff>
      <xdr:row>39</xdr:row>
      <xdr:rowOff>9525</xdr:rowOff>
    </xdr:to>
    <xdr:sp macro="" textlink="">
      <xdr:nvSpPr>
        <xdr:cNvPr id="7" name="Text Box 112">
          <a:hlinkClick xmlns:r="http://schemas.openxmlformats.org/officeDocument/2006/relationships" r:id="rId5"/>
        </xdr:cNvPr>
        <xdr:cNvSpPr txBox="1">
          <a:spLocks noChangeArrowheads="1"/>
        </xdr:cNvSpPr>
      </xdr:nvSpPr>
      <xdr:spPr bwMode="auto">
        <a:xfrm>
          <a:off x="142875" y="6134100"/>
          <a:ext cx="1047750" cy="361950"/>
        </a:xfrm>
        <a:prstGeom prst="rect">
          <a:avLst/>
        </a:prstGeom>
        <a:solidFill>
          <a:srgbClr val="B3DC59"/>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3</a:t>
          </a:r>
        </a:p>
      </xdr:txBody>
    </xdr:sp>
    <xdr:clientData/>
  </xdr:twoCellAnchor>
  <xdr:twoCellAnchor>
    <xdr:from>
      <xdr:col>0</xdr:col>
      <xdr:colOff>142875</xdr:colOff>
      <xdr:row>39</xdr:row>
      <xdr:rowOff>47625</xdr:rowOff>
    </xdr:from>
    <xdr:to>
      <xdr:col>1</xdr:col>
      <xdr:colOff>200025</xdr:colOff>
      <xdr:row>41</xdr:row>
      <xdr:rowOff>85725</xdr:rowOff>
    </xdr:to>
    <xdr:sp macro="" textlink="">
      <xdr:nvSpPr>
        <xdr:cNvPr id="8" name="Text Box 113">
          <a:hlinkClick xmlns:r="http://schemas.openxmlformats.org/officeDocument/2006/relationships" r:id="rId6"/>
        </xdr:cNvPr>
        <xdr:cNvSpPr txBox="1">
          <a:spLocks noChangeArrowheads="1"/>
        </xdr:cNvSpPr>
      </xdr:nvSpPr>
      <xdr:spPr bwMode="auto">
        <a:xfrm>
          <a:off x="142875" y="6534150"/>
          <a:ext cx="1047750" cy="361950"/>
        </a:xfrm>
        <a:prstGeom prst="rect">
          <a:avLst/>
        </a:prstGeom>
        <a:solidFill>
          <a:srgbClr val="B3DC59"/>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0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4</a:t>
          </a:r>
        </a:p>
      </xdr:txBody>
    </xdr:sp>
    <xdr:clientData/>
  </xdr:twoCellAnchor>
  <xdr:twoCellAnchor>
    <xdr:from>
      <xdr:col>0</xdr:col>
      <xdr:colOff>142875</xdr:colOff>
      <xdr:row>41</xdr:row>
      <xdr:rowOff>123825</xdr:rowOff>
    </xdr:from>
    <xdr:to>
      <xdr:col>1</xdr:col>
      <xdr:colOff>200025</xdr:colOff>
      <xdr:row>44</xdr:row>
      <xdr:rowOff>0</xdr:rowOff>
    </xdr:to>
    <xdr:sp macro="" textlink="">
      <xdr:nvSpPr>
        <xdr:cNvPr id="9" name="Text Box 114">
          <a:hlinkClick xmlns:r="http://schemas.openxmlformats.org/officeDocument/2006/relationships" r:id="rId7"/>
        </xdr:cNvPr>
        <xdr:cNvSpPr txBox="1">
          <a:spLocks noChangeArrowheads="1"/>
        </xdr:cNvSpPr>
      </xdr:nvSpPr>
      <xdr:spPr bwMode="auto">
        <a:xfrm>
          <a:off x="142875" y="6934200"/>
          <a:ext cx="1047750" cy="361950"/>
        </a:xfrm>
        <a:prstGeom prst="rect">
          <a:avLst/>
        </a:prstGeom>
        <a:solidFill>
          <a:srgbClr val="B3DC59"/>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5</a:t>
          </a:r>
        </a:p>
      </xdr:txBody>
    </xdr:sp>
    <xdr:clientData/>
  </xdr:twoCellAnchor>
  <xdr:twoCellAnchor>
    <xdr:from>
      <xdr:col>0</xdr:col>
      <xdr:colOff>142875</xdr:colOff>
      <xdr:row>21</xdr:row>
      <xdr:rowOff>114300</xdr:rowOff>
    </xdr:from>
    <xdr:to>
      <xdr:col>1</xdr:col>
      <xdr:colOff>200025</xdr:colOff>
      <xdr:row>23</xdr:row>
      <xdr:rowOff>152400</xdr:rowOff>
    </xdr:to>
    <xdr:sp macro="" textlink="">
      <xdr:nvSpPr>
        <xdr:cNvPr id="10" name="Text Box 115">
          <a:hlinkClick xmlns:r="http://schemas.openxmlformats.org/officeDocument/2006/relationships" r:id="rId8"/>
        </xdr:cNvPr>
        <xdr:cNvSpPr txBox="1">
          <a:spLocks noChangeArrowheads="1"/>
        </xdr:cNvSpPr>
      </xdr:nvSpPr>
      <xdr:spPr bwMode="auto">
        <a:xfrm>
          <a:off x="142875" y="3648075"/>
          <a:ext cx="1047750" cy="361950"/>
        </a:xfrm>
        <a:prstGeom prst="rect">
          <a:avLst/>
        </a:prstGeom>
        <a:solidFill>
          <a:srgbClr val="80B613"/>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ysClr val="windowText" lastClr="000000"/>
              </a:solidFill>
              <a:latin typeface="Arial"/>
              <a:cs typeface="Arial"/>
            </a:rPr>
            <a:t>Planbilanz</a:t>
          </a:r>
        </a:p>
      </xdr:txBody>
    </xdr:sp>
    <xdr:clientData/>
  </xdr:twoCellAnchor>
  <xdr:twoCellAnchor>
    <xdr:from>
      <xdr:col>0</xdr:col>
      <xdr:colOff>142875</xdr:colOff>
      <xdr:row>24</xdr:row>
      <xdr:rowOff>28575</xdr:rowOff>
    </xdr:from>
    <xdr:to>
      <xdr:col>1</xdr:col>
      <xdr:colOff>200025</xdr:colOff>
      <xdr:row>26</xdr:row>
      <xdr:rowOff>66675</xdr:rowOff>
    </xdr:to>
    <xdr:sp macro="" textlink="">
      <xdr:nvSpPr>
        <xdr:cNvPr id="11" name="Text Box 116">
          <a:hlinkClick xmlns:r="http://schemas.openxmlformats.org/officeDocument/2006/relationships" r:id="rId9"/>
        </xdr:cNvPr>
        <xdr:cNvSpPr txBox="1">
          <a:spLocks noChangeArrowheads="1"/>
        </xdr:cNvSpPr>
      </xdr:nvSpPr>
      <xdr:spPr bwMode="auto">
        <a:xfrm>
          <a:off x="142875" y="4048125"/>
          <a:ext cx="1047750" cy="361950"/>
        </a:xfrm>
        <a:prstGeom prst="rect">
          <a:avLst/>
        </a:prstGeom>
        <a:solidFill>
          <a:srgbClr val="80B613"/>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ysClr val="windowText" lastClr="000000"/>
              </a:solidFill>
              <a:latin typeface="Arial"/>
              <a:cs typeface="Arial"/>
            </a:rPr>
            <a:t>Plan-ER</a:t>
          </a:r>
        </a:p>
      </xdr:txBody>
    </xdr:sp>
    <xdr:clientData/>
  </xdr:twoCellAnchor>
  <xdr:twoCellAnchor>
    <xdr:from>
      <xdr:col>0</xdr:col>
      <xdr:colOff>142875</xdr:colOff>
      <xdr:row>26</xdr:row>
      <xdr:rowOff>104775</xdr:rowOff>
    </xdr:from>
    <xdr:to>
      <xdr:col>1</xdr:col>
      <xdr:colOff>200025</xdr:colOff>
      <xdr:row>28</xdr:row>
      <xdr:rowOff>142875</xdr:rowOff>
    </xdr:to>
    <xdr:sp macro="" textlink="">
      <xdr:nvSpPr>
        <xdr:cNvPr id="12" name="Text Box 117">
          <a:hlinkClick xmlns:r="http://schemas.openxmlformats.org/officeDocument/2006/relationships" r:id="rId10"/>
        </xdr:cNvPr>
        <xdr:cNvSpPr txBox="1">
          <a:spLocks noChangeArrowheads="1"/>
        </xdr:cNvSpPr>
      </xdr:nvSpPr>
      <xdr:spPr bwMode="auto">
        <a:xfrm>
          <a:off x="142875" y="4448175"/>
          <a:ext cx="1047750" cy="361950"/>
        </a:xfrm>
        <a:prstGeom prst="rect">
          <a:avLst/>
        </a:prstGeom>
        <a:solidFill>
          <a:srgbClr val="80B613"/>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ysClr val="windowText" lastClr="000000"/>
              </a:solidFill>
              <a:latin typeface="Arial"/>
              <a:cs typeface="Arial"/>
            </a:rPr>
            <a:t>Plan-MFR</a:t>
          </a:r>
        </a:p>
      </xdr:txBody>
    </xdr:sp>
    <xdr:clientData/>
  </xdr:twoCellAnchor>
  <xdr:twoCellAnchor>
    <xdr:from>
      <xdr:col>0</xdr:col>
      <xdr:colOff>142875</xdr:colOff>
      <xdr:row>29</xdr:row>
      <xdr:rowOff>19050</xdr:rowOff>
    </xdr:from>
    <xdr:to>
      <xdr:col>1</xdr:col>
      <xdr:colOff>200025</xdr:colOff>
      <xdr:row>31</xdr:row>
      <xdr:rowOff>57150</xdr:rowOff>
    </xdr:to>
    <xdr:sp macro="" textlink="">
      <xdr:nvSpPr>
        <xdr:cNvPr id="13" name="Text Box 118">
          <a:hlinkClick xmlns:r="http://schemas.openxmlformats.org/officeDocument/2006/relationships" r:id="rId11"/>
        </xdr:cNvPr>
        <xdr:cNvSpPr txBox="1">
          <a:spLocks noChangeArrowheads="1"/>
        </xdr:cNvSpPr>
      </xdr:nvSpPr>
      <xdr:spPr bwMode="auto">
        <a:xfrm>
          <a:off x="142875" y="4848225"/>
          <a:ext cx="1047750" cy="361950"/>
        </a:xfrm>
        <a:prstGeom prst="rect">
          <a:avLst/>
        </a:prstGeom>
        <a:solidFill>
          <a:srgbClr val="80B613"/>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ysClr val="windowText" lastClr="000000"/>
              </a:solidFill>
              <a:latin typeface="Arial"/>
              <a:cs typeface="Arial"/>
            </a:rPr>
            <a:t>Kennzahlen</a:t>
          </a:r>
        </a:p>
      </xdr:txBody>
    </xdr:sp>
    <xdr:clientData/>
  </xdr:twoCellAnchor>
  <xdr:twoCellAnchor>
    <xdr:from>
      <xdr:col>0</xdr:col>
      <xdr:colOff>142875</xdr:colOff>
      <xdr:row>4</xdr:row>
      <xdr:rowOff>76200</xdr:rowOff>
    </xdr:from>
    <xdr:to>
      <xdr:col>1</xdr:col>
      <xdr:colOff>200025</xdr:colOff>
      <xdr:row>9</xdr:row>
      <xdr:rowOff>38100</xdr:rowOff>
    </xdr:to>
    <xdr:sp macro="" textlink="">
      <xdr:nvSpPr>
        <xdr:cNvPr id="14" name="Text Box 120">
          <a:hlinkClick xmlns:r="http://schemas.openxmlformats.org/officeDocument/2006/relationships" r:id="rId12"/>
        </xdr:cNvPr>
        <xdr:cNvSpPr txBox="1">
          <a:spLocks noChangeArrowheads="1"/>
        </xdr:cNvSpPr>
      </xdr:nvSpPr>
      <xdr:spPr bwMode="auto">
        <a:xfrm>
          <a:off x="142875" y="800100"/>
          <a:ext cx="1047750" cy="828675"/>
        </a:xfrm>
        <a:prstGeom prst="rect">
          <a:avLst/>
        </a:prstGeom>
        <a:solidFill>
          <a:srgbClr val="006D41"/>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Eröffnungs-</a:t>
          </a:r>
        </a:p>
        <a:p>
          <a:pPr algn="l" rtl="0">
            <a:defRPr sz="1000"/>
          </a:pPr>
          <a:r>
            <a:rPr lang="de-CH" sz="1000" b="0" i="0" u="none" strike="noStrike" baseline="0">
              <a:solidFill>
                <a:srgbClr val="FFFFFF"/>
              </a:solidFill>
              <a:latin typeface="Arial"/>
              <a:cs typeface="Arial"/>
            </a:rPr>
            <a:t>bilanz &amp;</a:t>
          </a:r>
        </a:p>
        <a:p>
          <a:pPr algn="l" rtl="0">
            <a:defRPr sz="1000"/>
          </a:pPr>
          <a:r>
            <a:rPr lang="de-CH" sz="1000" b="0" i="0" u="none" strike="noStrike" baseline="0">
              <a:solidFill>
                <a:srgbClr val="FFFFFF"/>
              </a:solidFill>
              <a:latin typeface="Arial"/>
              <a:cs typeface="Arial"/>
            </a:rPr>
            <a:t>Bilanz-</a:t>
          </a:r>
        </a:p>
        <a:p>
          <a:pPr algn="l" rtl="0">
            <a:defRPr sz="1000"/>
          </a:pPr>
          <a:r>
            <a:rPr lang="de-CH" sz="1000" b="0" i="0" u="none" strike="noStrike" baseline="0">
              <a:solidFill>
                <a:srgbClr val="FFFFFF"/>
              </a:solidFill>
              <a:latin typeface="Arial"/>
              <a:cs typeface="Arial"/>
            </a:rPr>
            <a:t>parameter</a:t>
          </a:r>
        </a:p>
      </xdr:txBody>
    </xdr:sp>
    <xdr:clientData/>
  </xdr:twoCellAnchor>
  <xdr:twoCellAnchor>
    <xdr:from>
      <xdr:col>0</xdr:col>
      <xdr:colOff>142875</xdr:colOff>
      <xdr:row>10</xdr:row>
      <xdr:rowOff>104775</xdr:rowOff>
    </xdr:from>
    <xdr:to>
      <xdr:col>1</xdr:col>
      <xdr:colOff>200025</xdr:colOff>
      <xdr:row>15</xdr:row>
      <xdr:rowOff>19050</xdr:rowOff>
    </xdr:to>
    <xdr:sp macro="" textlink="">
      <xdr:nvSpPr>
        <xdr:cNvPr id="15" name="Text Box 121">
          <a:hlinkClick xmlns:r="http://schemas.openxmlformats.org/officeDocument/2006/relationships" r:id="rId13"/>
        </xdr:cNvPr>
        <xdr:cNvSpPr txBox="1">
          <a:spLocks noChangeArrowheads="1"/>
        </xdr:cNvSpPr>
      </xdr:nvSpPr>
      <xdr:spPr bwMode="auto">
        <a:xfrm>
          <a:off x="142875" y="1857375"/>
          <a:ext cx="1047750" cy="723900"/>
        </a:xfrm>
        <a:prstGeom prst="rect">
          <a:avLst/>
        </a:prstGeom>
        <a:solidFill>
          <a:srgbClr val="006D41"/>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Geschäfts-</a:t>
          </a:r>
        </a:p>
        <a:p>
          <a:pPr algn="l" rtl="0">
            <a:defRPr sz="1000"/>
          </a:pPr>
          <a:r>
            <a:rPr lang="de-CH" sz="1000" b="0" i="0" u="none" strike="noStrike" baseline="0">
              <a:solidFill>
                <a:srgbClr val="FFFFFF"/>
              </a:solidFill>
              <a:latin typeface="Arial"/>
              <a:cs typeface="Arial"/>
            </a:rPr>
            <a:t>entwicklung &amp;</a:t>
          </a:r>
        </a:p>
        <a:p>
          <a:pPr algn="l" rtl="0">
            <a:defRPr sz="1000"/>
          </a:pPr>
          <a:r>
            <a:rPr lang="de-CH" sz="1000" b="0" i="0" u="none" strike="noStrike" baseline="0">
              <a:solidFill>
                <a:srgbClr val="FFFFFF"/>
              </a:solidFill>
              <a:latin typeface="Arial"/>
              <a:cs typeface="Arial"/>
            </a:rPr>
            <a:t>Investitions-</a:t>
          </a:r>
        </a:p>
        <a:p>
          <a:pPr algn="l" rtl="0">
            <a:defRPr sz="1000"/>
          </a:pPr>
          <a:r>
            <a:rPr lang="de-CH" sz="1000" b="0" i="0" u="none" strike="noStrike" baseline="0">
              <a:solidFill>
                <a:srgbClr val="FFFFFF"/>
              </a:solidFill>
              <a:latin typeface="Arial"/>
              <a:cs typeface="Arial"/>
            </a:rPr>
            <a:t>planung</a:t>
          </a:r>
        </a:p>
      </xdr:txBody>
    </xdr:sp>
    <xdr:clientData/>
  </xdr:twoCellAnchor>
  <xdr:twoCellAnchor>
    <xdr:from>
      <xdr:col>0</xdr:col>
      <xdr:colOff>142875</xdr:colOff>
      <xdr:row>16</xdr:row>
      <xdr:rowOff>85725</xdr:rowOff>
    </xdr:from>
    <xdr:to>
      <xdr:col>1</xdr:col>
      <xdr:colOff>200025</xdr:colOff>
      <xdr:row>20</xdr:row>
      <xdr:rowOff>152400</xdr:rowOff>
    </xdr:to>
    <xdr:sp macro="" textlink="">
      <xdr:nvSpPr>
        <xdr:cNvPr id="16" name="Text Box 122">
          <a:hlinkClick xmlns:r="http://schemas.openxmlformats.org/officeDocument/2006/relationships" r:id="rId14"/>
        </xdr:cNvPr>
        <xdr:cNvSpPr txBox="1">
          <a:spLocks noChangeArrowheads="1"/>
        </xdr:cNvSpPr>
      </xdr:nvSpPr>
      <xdr:spPr bwMode="auto">
        <a:xfrm>
          <a:off x="142875" y="2809875"/>
          <a:ext cx="1047750" cy="714375"/>
        </a:xfrm>
        <a:prstGeom prst="rect">
          <a:avLst/>
        </a:prstGeom>
        <a:solidFill>
          <a:srgbClr val="006D41"/>
        </a:solidFill>
        <a:ln>
          <a:noFill/>
        </a:ln>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FFFFFF"/>
              </a:solidFill>
              <a:latin typeface="Arial"/>
              <a:cs typeface="Arial"/>
            </a:rPr>
            <a:t>Finanzierungs-</a:t>
          </a:r>
        </a:p>
        <a:p>
          <a:pPr algn="l" rtl="0">
            <a:lnSpc>
              <a:spcPts val="1000"/>
            </a:lnSpc>
            <a:defRPr sz="1000"/>
          </a:pPr>
          <a:r>
            <a:rPr lang="de-CH" sz="1000" b="0" i="0" u="none" strike="noStrike" baseline="0">
              <a:solidFill>
                <a:srgbClr val="FFFFFF"/>
              </a:solidFill>
              <a:latin typeface="Arial"/>
              <a:cs typeface="Arial"/>
            </a:rPr>
            <a:t>planung</a:t>
          </a:r>
        </a:p>
      </xdr:txBody>
    </xdr:sp>
    <xdr:clientData/>
  </xdr:twoCellAnchor>
  <xdr:twoCellAnchor>
    <xdr:from>
      <xdr:col>0</xdr:col>
      <xdr:colOff>361950</xdr:colOff>
      <xdr:row>9</xdr:row>
      <xdr:rowOff>38100</xdr:rowOff>
    </xdr:from>
    <xdr:to>
      <xdr:col>1</xdr:col>
      <xdr:colOff>28575</xdr:colOff>
      <xdr:row>10</xdr:row>
      <xdr:rowOff>104775</xdr:rowOff>
    </xdr:to>
    <xdr:sp macro="" textlink="">
      <xdr:nvSpPr>
        <xdr:cNvPr id="17" name="AutoShape 123"/>
        <xdr:cNvSpPr>
          <a:spLocks noChangeArrowheads="1"/>
        </xdr:cNvSpPr>
      </xdr:nvSpPr>
      <xdr:spPr bwMode="auto">
        <a:xfrm>
          <a:off x="361950" y="1628775"/>
          <a:ext cx="657225" cy="228600"/>
        </a:xfrm>
        <a:prstGeom prst="downArrow">
          <a:avLst>
            <a:gd name="adj1" fmla="val 51722"/>
            <a:gd name="adj2" fmla="val 72727"/>
          </a:avLst>
        </a:prstGeom>
        <a:solidFill>
          <a:srgbClr val="006D41"/>
        </a:solidFill>
        <a:ln>
          <a:noFill/>
        </a:ln>
        <a:effectLst/>
        <a:extLst/>
      </xdr:spPr>
    </xdr:sp>
    <xdr:clientData/>
  </xdr:twoCellAnchor>
  <xdr:twoCellAnchor>
    <xdr:from>
      <xdr:col>0</xdr:col>
      <xdr:colOff>361950</xdr:colOff>
      <xdr:row>15</xdr:row>
      <xdr:rowOff>19050</xdr:rowOff>
    </xdr:from>
    <xdr:to>
      <xdr:col>1</xdr:col>
      <xdr:colOff>28575</xdr:colOff>
      <xdr:row>16</xdr:row>
      <xdr:rowOff>85725</xdr:rowOff>
    </xdr:to>
    <xdr:sp macro="" textlink="">
      <xdr:nvSpPr>
        <xdr:cNvPr id="18" name="AutoShape 124"/>
        <xdr:cNvSpPr>
          <a:spLocks noChangeArrowheads="1"/>
        </xdr:cNvSpPr>
      </xdr:nvSpPr>
      <xdr:spPr bwMode="auto">
        <a:xfrm>
          <a:off x="361950" y="2581275"/>
          <a:ext cx="657225" cy="228600"/>
        </a:xfrm>
        <a:prstGeom prst="downArrow">
          <a:avLst>
            <a:gd name="adj1" fmla="val 51722"/>
            <a:gd name="adj2" fmla="val 72727"/>
          </a:avLst>
        </a:prstGeom>
        <a:solidFill>
          <a:srgbClr val="006D41"/>
        </a:solidFill>
        <a:ln>
          <a:noFill/>
        </a:ln>
        <a:effectLst/>
        <a:extLst/>
      </xdr:spPr>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8.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9.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estv.admin.ch/dam/estv/de/dokumente/bundessteuer/merkblaetter/M-A-1995-GeschBetriebe.pdf.download.pdf/M-A-1995-GeschBetriebe.pdf" TargetMode="External"/><Relationship Id="rId7" Type="http://schemas.openxmlformats.org/officeDocument/2006/relationships/comments" Target="../comments2.xml"/><Relationship Id="rId2" Type="http://schemas.openxmlformats.org/officeDocument/2006/relationships/hyperlink" Target="https://www.estv.admin.ch/dam/estv/de/dokumente/bundessteuer/merkblaetter/M-A-1995-GeschBetriebe.pdf.download.pdf/M-A-1995-GeschBetriebe.pdf" TargetMode="External"/><Relationship Id="rId1" Type="http://schemas.openxmlformats.org/officeDocument/2006/relationships/hyperlink" Target="https://www.estv.admin.ch/dam/estv/de/dokumente/bundessteuer/merkblaetter/M-A-1995-GeschBetriebe.pdf.download.pdf/M-A-1995-GeschBetriebe.pdf" TargetMode="External"/><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3.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B1:X50"/>
  <sheetViews>
    <sheetView showGridLines="0" showRowColHeaders="0" tabSelected="1" zoomScale="84" zoomScaleNormal="84" workbookViewId="0"/>
  </sheetViews>
  <sheetFormatPr baseColWidth="10" defaultRowHeight="15"/>
  <cols>
    <col min="1" max="1" width="2" style="34" customWidth="1"/>
    <col min="2" max="2" width="8.44140625" style="34" customWidth="1"/>
    <col min="3" max="3" width="4.77734375" style="34" customWidth="1"/>
    <col min="4" max="4" width="24.33203125" style="34" customWidth="1"/>
    <col min="5" max="5" width="2.77734375" style="34" customWidth="1"/>
    <col min="6" max="6" width="4" style="34" customWidth="1"/>
    <col min="7" max="7" width="10.109375" style="34" customWidth="1"/>
    <col min="8" max="8" width="38.109375" style="34" customWidth="1"/>
    <col min="9" max="9" width="11.5546875" style="34"/>
    <col min="10" max="24" width="11.5546875" style="34" hidden="1" customWidth="1"/>
    <col min="25" max="16384" width="11.5546875" style="34"/>
  </cols>
  <sheetData>
    <row r="1" spans="2:24" s="37" customFormat="1" ht="28.5">
      <c r="B1" s="535" t="s">
        <v>204</v>
      </c>
      <c r="C1" s="535"/>
      <c r="D1" s="535"/>
      <c r="E1" s="535"/>
      <c r="F1" s="535"/>
      <c r="G1" s="535"/>
      <c r="H1" s="535"/>
    </row>
    <row r="3" spans="2:24">
      <c r="B3" s="544" t="s">
        <v>182</v>
      </c>
      <c r="C3" s="544"/>
      <c r="D3" s="544"/>
      <c r="E3" s="544"/>
      <c r="F3" s="544"/>
      <c r="G3" s="544"/>
      <c r="H3" s="544"/>
    </row>
    <row r="4" spans="2:24" ht="5.0999999999999996" customHeight="1">
      <c r="B4" s="38"/>
      <c r="C4" s="38"/>
      <c r="D4" s="38"/>
      <c r="E4" s="38"/>
      <c r="F4" s="38"/>
      <c r="G4" s="38"/>
      <c r="H4" s="38"/>
    </row>
    <row r="5" spans="2:24" ht="24.95" customHeight="1">
      <c r="B5" s="545" t="s">
        <v>203</v>
      </c>
      <c r="C5" s="545"/>
      <c r="D5" s="545"/>
      <c r="E5" s="545"/>
      <c r="F5" s="545"/>
      <c r="G5" s="545"/>
      <c r="H5" s="545"/>
    </row>
    <row r="6" spans="2:24" s="35" customFormat="1" ht="5.0999999999999996" customHeight="1">
      <c r="B6" s="39"/>
      <c r="C6" s="39"/>
      <c r="D6" s="39"/>
      <c r="E6" s="39"/>
      <c r="F6" s="39"/>
      <c r="G6" s="39"/>
      <c r="H6" s="39"/>
    </row>
    <row r="7" spans="2:24" ht="24.95" customHeight="1">
      <c r="B7" s="545" t="s">
        <v>175</v>
      </c>
      <c r="C7" s="545"/>
      <c r="D7" s="545"/>
      <c r="E7" s="545"/>
      <c r="F7" s="545"/>
      <c r="G7" s="545"/>
      <c r="H7" s="545"/>
    </row>
    <row r="8" spans="2:24" s="35" customFormat="1" ht="5.0999999999999996" customHeight="1">
      <c r="B8" s="39"/>
      <c r="C8" s="39"/>
      <c r="D8" s="39"/>
      <c r="E8" s="39"/>
      <c r="F8" s="39"/>
      <c r="G8" s="39"/>
      <c r="H8" s="39"/>
      <c r="J8" s="40"/>
      <c r="K8" s="41"/>
      <c r="L8" s="41"/>
      <c r="M8" s="42">
        <v>1</v>
      </c>
      <c r="N8" s="42">
        <v>2</v>
      </c>
      <c r="O8" s="42">
        <v>3</v>
      </c>
      <c r="P8" s="42">
        <v>4</v>
      </c>
      <c r="Q8" s="42">
        <v>5</v>
      </c>
      <c r="R8" s="42">
        <v>6</v>
      </c>
      <c r="S8" s="42">
        <v>7</v>
      </c>
      <c r="T8" s="42">
        <v>8</v>
      </c>
      <c r="U8" s="42">
        <v>9</v>
      </c>
      <c r="V8" s="42">
        <v>10</v>
      </c>
      <c r="W8" s="42">
        <v>11</v>
      </c>
      <c r="X8" s="43">
        <v>12</v>
      </c>
    </row>
    <row r="9" spans="2:24" s="35" customFormat="1" ht="24.95" customHeight="1">
      <c r="B9" s="545" t="s">
        <v>176</v>
      </c>
      <c r="C9" s="545"/>
      <c r="D9" s="545"/>
      <c r="E9" s="545"/>
      <c r="F9" s="545"/>
      <c r="G9" s="545"/>
      <c r="H9" s="545"/>
      <c r="J9" s="44"/>
      <c r="K9" s="38"/>
      <c r="L9" s="38"/>
      <c r="M9" s="45" t="s">
        <v>188</v>
      </c>
      <c r="N9" s="45" t="s">
        <v>189</v>
      </c>
      <c r="O9" s="45" t="s">
        <v>190</v>
      </c>
      <c r="P9" s="45" t="s">
        <v>191</v>
      </c>
      <c r="Q9" s="45" t="s">
        <v>192</v>
      </c>
      <c r="R9" s="45" t="s">
        <v>193</v>
      </c>
      <c r="S9" s="45" t="s">
        <v>194</v>
      </c>
      <c r="T9" s="45" t="s">
        <v>195</v>
      </c>
      <c r="U9" s="45" t="s">
        <v>196</v>
      </c>
      <c r="V9" s="45" t="s">
        <v>197</v>
      </c>
      <c r="W9" s="45" t="s">
        <v>198</v>
      </c>
      <c r="X9" s="46" t="s">
        <v>199</v>
      </c>
    </row>
    <row r="10" spans="2:24" s="35" customFormat="1" ht="5.0999999999999996" customHeight="1">
      <c r="B10" s="38"/>
      <c r="C10" s="38"/>
      <c r="D10" s="38"/>
      <c r="E10" s="38"/>
      <c r="F10" s="38"/>
      <c r="G10" s="38"/>
      <c r="H10" s="38"/>
      <c r="J10" s="44"/>
      <c r="K10" s="38"/>
      <c r="L10" s="38"/>
      <c r="M10" s="38">
        <v>1</v>
      </c>
      <c r="N10" s="38">
        <v>2</v>
      </c>
      <c r="O10" s="38">
        <v>3</v>
      </c>
      <c r="P10" s="38">
        <v>4</v>
      </c>
      <c r="Q10" s="38">
        <v>5</v>
      </c>
      <c r="R10" s="38">
        <v>6</v>
      </c>
      <c r="S10" s="38">
        <v>7</v>
      </c>
      <c r="T10" s="38">
        <v>8</v>
      </c>
      <c r="U10" s="38">
        <v>9</v>
      </c>
      <c r="V10" s="38">
        <v>10</v>
      </c>
      <c r="W10" s="38">
        <v>11</v>
      </c>
      <c r="X10" s="47">
        <v>12</v>
      </c>
    </row>
    <row r="11" spans="2:24">
      <c r="J11" s="48"/>
      <c r="K11" s="49"/>
      <c r="L11" s="49"/>
      <c r="M11" s="49">
        <v>31</v>
      </c>
      <c r="N11" s="49">
        <v>28</v>
      </c>
      <c r="O11" s="49">
        <v>31</v>
      </c>
      <c r="P11" s="49">
        <v>30</v>
      </c>
      <c r="Q11" s="49">
        <v>31</v>
      </c>
      <c r="R11" s="49">
        <v>30</v>
      </c>
      <c r="S11" s="49">
        <v>31</v>
      </c>
      <c r="T11" s="49">
        <v>31</v>
      </c>
      <c r="U11" s="49">
        <v>30</v>
      </c>
      <c r="V11" s="49">
        <v>31</v>
      </c>
      <c r="W11" s="49">
        <v>30</v>
      </c>
      <c r="X11" s="50">
        <v>31</v>
      </c>
    </row>
    <row r="12" spans="2:24" ht="15.75" hidden="1" thickBot="1">
      <c r="J12" s="48"/>
      <c r="K12" s="49"/>
      <c r="L12" s="49"/>
      <c r="M12" s="49"/>
      <c r="N12" s="49"/>
      <c r="O12" s="49"/>
      <c r="P12" s="49"/>
      <c r="Q12" s="49"/>
      <c r="R12" s="49"/>
      <c r="S12" s="49"/>
      <c r="T12" s="49"/>
      <c r="U12" s="49"/>
      <c r="V12" s="49"/>
      <c r="W12" s="49"/>
      <c r="X12" s="50"/>
    </row>
    <row r="13" spans="2:24">
      <c r="B13" s="549" t="s">
        <v>31</v>
      </c>
      <c r="C13" s="549"/>
      <c r="D13" s="549"/>
      <c r="E13" s="550"/>
      <c r="F13" s="551"/>
      <c r="G13" s="551"/>
      <c r="H13" s="552"/>
      <c r="J13" s="48">
        <v>1</v>
      </c>
      <c r="K13" s="49">
        <f>IF($E$14="",J13,IF($M$13=1,$E$14-1+J13,CONCATENATE($E$14-1+J13,"/",$E$14+J13)))</f>
        <v>1</v>
      </c>
      <c r="L13" s="49" t="str">
        <f>CONCATENATE(HLOOKUP($X$13,$M$10:$X$11,2,FALSE),".",$X$13,".",IF($M$13=1,$E$14+J13-1,$E$14+J13))</f>
        <v>31.12.0</v>
      </c>
      <c r="M13" s="49">
        <f>IF($E$15="",M8,HLOOKUP(E15,$M$9:$X$10,2,FALSE))</f>
        <v>1</v>
      </c>
      <c r="N13" s="49">
        <f>IF(M13+1&gt;12,M13+1-12,M13+1)</f>
        <v>2</v>
      </c>
      <c r="O13" s="49">
        <f t="shared" ref="O13:X13" si="0">IF(N13+1&gt;12,N13+1-12,N13+1)</f>
        <v>3</v>
      </c>
      <c r="P13" s="49">
        <f t="shared" si="0"/>
        <v>4</v>
      </c>
      <c r="Q13" s="49">
        <f t="shared" si="0"/>
        <v>5</v>
      </c>
      <c r="R13" s="49">
        <f t="shared" si="0"/>
        <v>6</v>
      </c>
      <c r="S13" s="49">
        <f t="shared" si="0"/>
        <v>7</v>
      </c>
      <c r="T13" s="49">
        <f t="shared" si="0"/>
        <v>8</v>
      </c>
      <c r="U13" s="49">
        <f t="shared" si="0"/>
        <v>9</v>
      </c>
      <c r="V13" s="49">
        <f t="shared" si="0"/>
        <v>10</v>
      </c>
      <c r="W13" s="49">
        <f t="shared" si="0"/>
        <v>11</v>
      </c>
      <c r="X13" s="50">
        <f t="shared" si="0"/>
        <v>12</v>
      </c>
    </row>
    <row r="14" spans="2:24">
      <c r="B14" s="534" t="s">
        <v>32</v>
      </c>
      <c r="C14" s="534"/>
      <c r="D14" s="534"/>
      <c r="E14" s="553"/>
      <c r="F14" s="554"/>
      <c r="G14" s="554"/>
      <c r="H14" s="554"/>
      <c r="J14" s="48">
        <v>2</v>
      </c>
      <c r="K14" s="49">
        <f>IF($E$14="",J14,IF($M$13=1,$E$14-1+J14,CONCATENATE($E$14-1+J14,"/",$E$14+J14)))</f>
        <v>2</v>
      </c>
      <c r="L14" s="49" t="str">
        <f>CONCATENATE(HLOOKUP($X$13,$M$10:$X$11,2,FALSE),".",$X$13,".",IF($M$13=1,$E$14+J14-1,$E$14+J14))</f>
        <v>31.12.1</v>
      </c>
      <c r="M14" s="49" t="str">
        <f>HLOOKUP(M13,$M$8:$X$9,2,FALSE)</f>
        <v>Januar</v>
      </c>
      <c r="N14" s="49" t="str">
        <f t="shared" ref="N14:X14" si="1">HLOOKUP(N13,$M$8:$X$9,2,FALSE)</f>
        <v>Februar</v>
      </c>
      <c r="O14" s="49" t="str">
        <f t="shared" si="1"/>
        <v>März</v>
      </c>
      <c r="P14" s="49" t="str">
        <f t="shared" si="1"/>
        <v>April</v>
      </c>
      <c r="Q14" s="49" t="str">
        <f t="shared" si="1"/>
        <v>Mai</v>
      </c>
      <c r="R14" s="49" t="str">
        <f t="shared" si="1"/>
        <v>Juni</v>
      </c>
      <c r="S14" s="49" t="str">
        <f t="shared" si="1"/>
        <v xml:space="preserve">Juli </v>
      </c>
      <c r="T14" s="49" t="str">
        <f t="shared" si="1"/>
        <v>August</v>
      </c>
      <c r="U14" s="49" t="str">
        <f t="shared" si="1"/>
        <v>September</v>
      </c>
      <c r="V14" s="49" t="str">
        <f t="shared" si="1"/>
        <v>Oktober</v>
      </c>
      <c r="W14" s="49" t="str">
        <f t="shared" si="1"/>
        <v>November</v>
      </c>
      <c r="X14" s="50" t="str">
        <f t="shared" si="1"/>
        <v>Dezember</v>
      </c>
    </row>
    <row r="15" spans="2:24" ht="15.75" customHeight="1">
      <c r="B15" s="534" t="s">
        <v>187</v>
      </c>
      <c r="C15" s="534"/>
      <c r="D15" s="534"/>
      <c r="E15" s="555"/>
      <c r="F15" s="555"/>
      <c r="G15" s="555"/>
      <c r="H15" s="555"/>
      <c r="J15" s="48">
        <v>3</v>
      </c>
      <c r="K15" s="49">
        <f>IF($E$14="",J15,IF($M$13=1,$E$14-1+J15,CONCATENATE($E$14-1+J15,"/",$E$14+J15)))</f>
        <v>3</v>
      </c>
      <c r="L15" s="49" t="str">
        <f>CONCATENATE(HLOOKUP($X$13,$M$10:$X$11,2,FALSE),".",$X$13,".",IF($M$13=1,$E$14+J15-1,$E$14+J15))</f>
        <v>31.12.2</v>
      </c>
      <c r="M15" s="49"/>
      <c r="N15" s="49"/>
      <c r="O15" s="49"/>
      <c r="P15" s="49"/>
      <c r="Q15" s="49"/>
      <c r="R15" s="49"/>
      <c r="S15" s="49"/>
      <c r="T15" s="49"/>
      <c r="U15" s="49"/>
      <c r="V15" s="49"/>
      <c r="W15" s="49"/>
      <c r="X15" s="50"/>
    </row>
    <row r="16" spans="2:24">
      <c r="B16" s="51" t="s">
        <v>174</v>
      </c>
      <c r="C16" s="51"/>
      <c r="D16" s="51"/>
      <c r="E16" s="546"/>
      <c r="F16" s="547"/>
      <c r="G16" s="547"/>
      <c r="H16" s="548"/>
      <c r="J16" s="48">
        <v>4</v>
      </c>
      <c r="K16" s="49">
        <f>IF($E$14="",J16,IF($M$13=1,$E$14-1+J16,CONCATENATE($E$14-1+J16,"/",$E$14+J16)))</f>
        <v>4</v>
      </c>
      <c r="L16" s="49" t="str">
        <f>CONCATENATE(HLOOKUP($X$13,$M$10:$X$11,2,FALSE),".",$X$13,".",IF($M$13=1,$E$14+J16-1,$E$14+J16))</f>
        <v>31.12.3</v>
      </c>
      <c r="M16" s="49"/>
      <c r="N16" s="49"/>
      <c r="O16" s="49"/>
      <c r="P16" s="49"/>
      <c r="Q16" s="49"/>
      <c r="R16" s="49"/>
      <c r="S16" s="49"/>
      <c r="T16" s="49"/>
      <c r="U16" s="49"/>
      <c r="V16" s="49"/>
      <c r="W16" s="49"/>
      <c r="X16" s="50"/>
    </row>
    <row r="17" spans="2:24">
      <c r="J17" s="52">
        <v>5</v>
      </c>
      <c r="K17" s="53">
        <f>IF($E$14="",J17,IF($M$13=1,$E$14-1+J17,CONCATENATE($E$14-1+J17,"/",$E$14+J17)))</f>
        <v>5</v>
      </c>
      <c r="L17" s="53" t="str">
        <f>CONCATENATE(HLOOKUP($X$13,$M$10:$X$11,2,FALSE),".",$X$13,".",IF($M$13=1,$E$14+J17-1,$E$14+J17))</f>
        <v>31.12.4</v>
      </c>
      <c r="M17" s="53"/>
      <c r="N17" s="53"/>
      <c r="O17" s="53"/>
      <c r="P17" s="53"/>
      <c r="Q17" s="53"/>
      <c r="R17" s="53"/>
      <c r="S17" s="53"/>
      <c r="T17" s="53"/>
      <c r="U17" s="53"/>
      <c r="V17" s="53"/>
      <c r="W17" s="53"/>
      <c r="X17" s="54"/>
    </row>
    <row r="18" spans="2:24" hidden="1"/>
    <row r="19" spans="2:24" hidden="1"/>
    <row r="20" spans="2:24" hidden="1"/>
    <row r="21" spans="2:24" s="56" customFormat="1" ht="16.5">
      <c r="B21" s="55" t="s">
        <v>153</v>
      </c>
      <c r="C21" s="55"/>
      <c r="D21" s="55"/>
      <c r="E21" s="55"/>
      <c r="F21" s="55" t="s">
        <v>156</v>
      </c>
      <c r="G21" s="55"/>
      <c r="H21" s="55"/>
    </row>
    <row r="22" spans="2:24" ht="17.25" customHeight="1">
      <c r="B22" s="536" t="s">
        <v>180</v>
      </c>
      <c r="C22" s="49"/>
      <c r="D22" s="57"/>
      <c r="E22" s="49"/>
      <c r="F22" s="49"/>
      <c r="G22" s="49"/>
      <c r="H22" s="49"/>
    </row>
    <row r="23" spans="2:24" ht="50.1" customHeight="1">
      <c r="B23" s="537"/>
      <c r="C23" s="58"/>
      <c r="D23" s="59" t="s">
        <v>161</v>
      </c>
      <c r="E23" s="49"/>
      <c r="F23" s="543" t="s">
        <v>155</v>
      </c>
      <c r="G23" s="543"/>
      <c r="H23" s="543"/>
    </row>
    <row r="24" spans="2:24" ht="9.9499999999999993" customHeight="1">
      <c r="B24" s="537"/>
      <c r="C24" s="58"/>
      <c r="D24" s="57"/>
      <c r="E24" s="49"/>
      <c r="F24" s="49"/>
      <c r="G24" s="49"/>
      <c r="H24" s="49"/>
    </row>
    <row r="25" spans="2:24" ht="50.1" customHeight="1">
      <c r="B25" s="537"/>
      <c r="C25" s="58"/>
      <c r="D25" s="59" t="s">
        <v>162</v>
      </c>
      <c r="E25" s="49"/>
      <c r="F25" s="543" t="s">
        <v>157</v>
      </c>
      <c r="G25" s="543"/>
      <c r="H25" s="543"/>
    </row>
    <row r="26" spans="2:24" ht="9.9499999999999993" customHeight="1">
      <c r="B26" s="537"/>
      <c r="C26" s="58"/>
      <c r="D26" s="60"/>
      <c r="E26" s="49"/>
      <c r="F26" s="49"/>
      <c r="G26" s="49"/>
      <c r="H26" s="49"/>
    </row>
    <row r="27" spans="2:24" ht="50.1" customHeight="1">
      <c r="B27" s="537"/>
      <c r="C27" s="58"/>
      <c r="D27" s="59" t="s">
        <v>88</v>
      </c>
      <c r="E27" s="49"/>
      <c r="F27" s="543" t="s">
        <v>183</v>
      </c>
      <c r="G27" s="543"/>
      <c r="H27" s="543"/>
    </row>
    <row r="28" spans="2:24" ht="9.9499999999999993" customHeight="1">
      <c r="B28" s="537"/>
      <c r="C28" s="61"/>
      <c r="D28" s="62"/>
      <c r="E28" s="53"/>
      <c r="F28" s="53"/>
      <c r="G28" s="53"/>
      <c r="H28" s="53"/>
    </row>
    <row r="29" spans="2:24" ht="9.9499999999999993" customHeight="1">
      <c r="B29" s="538" t="s">
        <v>181</v>
      </c>
      <c r="C29" s="63"/>
      <c r="D29" s="64"/>
      <c r="E29" s="42"/>
      <c r="F29" s="42"/>
      <c r="G29" s="42"/>
      <c r="H29" s="42"/>
    </row>
    <row r="30" spans="2:24" ht="50.1" customHeight="1">
      <c r="B30" s="538"/>
      <c r="C30" s="58"/>
      <c r="D30" s="450" t="s">
        <v>72</v>
      </c>
      <c r="E30" s="49"/>
      <c r="F30" s="543" t="s">
        <v>169</v>
      </c>
      <c r="G30" s="543"/>
      <c r="H30" s="543"/>
    </row>
    <row r="31" spans="2:24" ht="9.9499999999999993" customHeight="1">
      <c r="B31" s="538"/>
      <c r="C31" s="58"/>
      <c r="D31" s="57"/>
      <c r="E31" s="49"/>
      <c r="F31" s="49"/>
      <c r="G31" s="49"/>
      <c r="H31" s="49"/>
    </row>
    <row r="32" spans="2:24" ht="50.1" customHeight="1">
      <c r="B32" s="538"/>
      <c r="C32" s="58"/>
      <c r="D32" s="450" t="s">
        <v>58</v>
      </c>
      <c r="E32" s="49"/>
      <c r="F32" s="543" t="s">
        <v>158</v>
      </c>
      <c r="G32" s="543"/>
      <c r="H32" s="543"/>
    </row>
    <row r="33" spans="2:8" ht="9.9499999999999993" customHeight="1">
      <c r="B33" s="538"/>
      <c r="C33" s="58"/>
      <c r="D33" s="57"/>
      <c r="E33" s="49"/>
      <c r="F33" s="49"/>
      <c r="G33" s="49"/>
      <c r="H33" s="49"/>
    </row>
    <row r="34" spans="2:8" ht="50.1" customHeight="1">
      <c r="B34" s="538"/>
      <c r="C34" s="58"/>
      <c r="D34" s="451" t="s">
        <v>154</v>
      </c>
      <c r="E34" s="49"/>
      <c r="F34" s="543" t="s">
        <v>159</v>
      </c>
      <c r="G34" s="543"/>
      <c r="H34" s="543"/>
    </row>
    <row r="35" spans="2:8" s="35" customFormat="1" ht="9.9499999999999993" customHeight="1">
      <c r="B35" s="538"/>
      <c r="C35" s="65"/>
      <c r="D35" s="66"/>
      <c r="E35" s="38"/>
      <c r="F35" s="38"/>
      <c r="G35" s="38"/>
      <c r="H35" s="38"/>
    </row>
    <row r="36" spans="2:8" ht="50.1" customHeight="1">
      <c r="B36" s="538"/>
      <c r="C36" s="58"/>
      <c r="D36" s="451" t="s">
        <v>112</v>
      </c>
      <c r="E36" s="49"/>
      <c r="F36" s="556" t="s">
        <v>177</v>
      </c>
      <c r="G36" s="543"/>
      <c r="H36" s="543"/>
    </row>
    <row r="37" spans="2:8" ht="9.9499999999999993" customHeight="1">
      <c r="B37" s="539"/>
      <c r="C37" s="58"/>
      <c r="D37" s="49"/>
      <c r="E37" s="49"/>
      <c r="F37" s="49"/>
      <c r="G37" s="49"/>
      <c r="H37" s="49"/>
    </row>
    <row r="38" spans="2:8" ht="9.9499999999999993" customHeight="1">
      <c r="B38" s="540" t="s">
        <v>180</v>
      </c>
      <c r="C38" s="63"/>
      <c r="D38" s="42"/>
      <c r="E38" s="42"/>
      <c r="F38" s="42"/>
      <c r="G38" s="42"/>
      <c r="H38" s="42"/>
    </row>
    <row r="39" spans="2:8" ht="21" customHeight="1">
      <c r="B39" s="541"/>
      <c r="C39" s="58"/>
      <c r="D39" s="67" t="str">
        <f>CONCATENATE("Liquiditätsplanung ",IF($E$14="","1",$K$13))</f>
        <v>Liquiditätsplanung 1</v>
      </c>
      <c r="E39" s="49"/>
      <c r="F39" s="543" t="s">
        <v>160</v>
      </c>
      <c r="G39" s="543"/>
      <c r="H39" s="543"/>
    </row>
    <row r="40" spans="2:8" ht="9.9499999999999993" customHeight="1">
      <c r="B40" s="541"/>
      <c r="C40" s="58"/>
      <c r="D40" s="49"/>
      <c r="E40" s="49"/>
      <c r="F40" s="543"/>
      <c r="G40" s="543"/>
      <c r="H40" s="543"/>
    </row>
    <row r="41" spans="2:8" ht="21" customHeight="1">
      <c r="B41" s="541"/>
      <c r="C41" s="58"/>
      <c r="D41" s="67" t="str">
        <f>CONCATENATE("Liquiditätsplanung ",IF($E$14="","2",$K$14))</f>
        <v>Liquiditätsplanung 2</v>
      </c>
      <c r="E41" s="49"/>
      <c r="F41" s="543"/>
      <c r="G41" s="543"/>
      <c r="H41" s="543"/>
    </row>
    <row r="42" spans="2:8" ht="9.9499999999999993" customHeight="1">
      <c r="B42" s="541"/>
      <c r="C42" s="58"/>
      <c r="D42" s="49"/>
      <c r="E42" s="49"/>
      <c r="F42" s="543"/>
      <c r="G42" s="543"/>
      <c r="H42" s="543"/>
    </row>
    <row r="43" spans="2:8" ht="21" customHeight="1">
      <c r="B43" s="541"/>
      <c r="C43" s="58"/>
      <c r="D43" s="67" t="str">
        <f>CONCATENATE("Liquiditätsplanung ",IF($E$14="","3",$K$15))</f>
        <v>Liquiditätsplanung 3</v>
      </c>
      <c r="E43" s="49"/>
      <c r="F43" s="543"/>
      <c r="G43" s="543"/>
      <c r="H43" s="543"/>
    </row>
    <row r="44" spans="2:8" ht="9.9499999999999993" customHeight="1">
      <c r="B44" s="541"/>
      <c r="C44" s="58"/>
      <c r="D44" s="49"/>
      <c r="E44" s="49"/>
      <c r="F44" s="543"/>
      <c r="G44" s="543"/>
      <c r="H44" s="543"/>
    </row>
    <row r="45" spans="2:8" ht="21" customHeight="1">
      <c r="B45" s="541"/>
      <c r="C45" s="58"/>
      <c r="D45" s="67" t="str">
        <f>CONCATENATE("Liquiditätsplanung ",IF($E$14="","4",$K$16))</f>
        <v>Liquiditätsplanung 4</v>
      </c>
      <c r="E45" s="49"/>
      <c r="F45" s="543"/>
      <c r="G45" s="543"/>
      <c r="H45" s="543"/>
    </row>
    <row r="46" spans="2:8" ht="9.9499999999999993" customHeight="1">
      <c r="B46" s="541"/>
      <c r="C46" s="58"/>
      <c r="D46" s="49"/>
      <c r="E46" s="49"/>
      <c r="F46" s="543"/>
      <c r="G46" s="543"/>
      <c r="H46" s="543"/>
    </row>
    <row r="47" spans="2:8" ht="21" customHeight="1">
      <c r="B47" s="541"/>
      <c r="C47" s="58"/>
      <c r="D47" s="67" t="str">
        <f>CONCATENATE("Liquiditätsplanung ",IF($E$14="","5",$K$17))</f>
        <v>Liquiditätsplanung 5</v>
      </c>
      <c r="E47" s="49"/>
      <c r="F47" s="543"/>
      <c r="G47" s="543"/>
      <c r="H47" s="543"/>
    </row>
    <row r="48" spans="2:8" ht="9.9499999999999993" customHeight="1">
      <c r="B48" s="542"/>
      <c r="C48" s="61"/>
      <c r="D48" s="53"/>
      <c r="E48" s="53"/>
      <c r="F48" s="53"/>
      <c r="G48" s="53"/>
      <c r="H48" s="53"/>
    </row>
    <row r="50" spans="2:8" ht="46.5" customHeight="1">
      <c r="B50" s="533" t="s">
        <v>205</v>
      </c>
      <c r="C50" s="533"/>
      <c r="D50" s="533"/>
      <c r="E50" s="533"/>
      <c r="F50" s="533"/>
      <c r="G50" s="533"/>
      <c r="H50" s="533"/>
    </row>
  </sheetData>
  <sheetProtection password="DBB9" sheet="1" objects="1" scenarios="1"/>
  <mergeCells count="24">
    <mergeCell ref="E14:H14"/>
    <mergeCell ref="E15:H15"/>
    <mergeCell ref="F36:H36"/>
    <mergeCell ref="F39:H47"/>
    <mergeCell ref="F27:H27"/>
    <mergeCell ref="F30:H30"/>
    <mergeCell ref="F32:H32"/>
    <mergeCell ref="F34:H34"/>
    <mergeCell ref="B50:H50"/>
    <mergeCell ref="B15:D15"/>
    <mergeCell ref="B1:H1"/>
    <mergeCell ref="B22:B28"/>
    <mergeCell ref="B29:B37"/>
    <mergeCell ref="B38:B48"/>
    <mergeCell ref="F23:H23"/>
    <mergeCell ref="B3:H3"/>
    <mergeCell ref="B5:H5"/>
    <mergeCell ref="B7:H7"/>
    <mergeCell ref="B9:H9"/>
    <mergeCell ref="F25:H25"/>
    <mergeCell ref="E16:H16"/>
    <mergeCell ref="B13:D13"/>
    <mergeCell ref="E13:H13"/>
    <mergeCell ref="B14:D14"/>
  </mergeCells>
  <phoneticPr fontId="0" type="noConversion"/>
  <dataValidations disablePrompts="1" count="3">
    <dataValidation type="list" operator="equal" allowBlank="1" showInputMessage="1" showErrorMessage="1" prompt="Bitte wählen Sie aus den Möglichkeiten im Dropdown-Menü." sqref="E16:H16">
      <formula1>"in CHF,in 1'000 CHF,in Mio. CHF"</formula1>
    </dataValidation>
    <dataValidation type="whole" allowBlank="1" showInputMessage="1" showErrorMessage="1" errorTitle="Ungültige Eingabe" error="Bitte geben Sie eine Mögliche Jahreszahl zwischen 1900 und 2200 ein." sqref="E14:H14">
      <formula1>1900</formula1>
      <formula2>2200</formula2>
    </dataValidation>
    <dataValidation type="list" operator="equal" allowBlank="1" showInputMessage="1" showErrorMessage="1" sqref="E15:H15">
      <formula1>$M$9:$X$9</formula1>
    </dataValidation>
  </dataValidations>
  <hyperlinks>
    <hyperlink ref="D25" location="'Input Geschäftsgang'!A1" display="Geschäftsentwicklung &amp; Investitionsplanung"/>
    <hyperlink ref="D27" location="'Input Finanzierung'!A1" display="Finanzierungsplanung"/>
    <hyperlink ref="D30" location="'Output Planbilanz'!A1" display="Planbilanz"/>
    <hyperlink ref="D32" location="'Output Planerfolgsrechnung'!A1" display="Planerfolgsrechnung"/>
    <hyperlink ref="D34" location="'Output Mittelflussrechnung'!A1" display="Plan-Mittelflussrechnung / Cashflow-Statement"/>
    <hyperlink ref="D36" location="'Output Kennzahlen'!A1" display="Kennzahlen"/>
    <hyperlink ref="D39" location="'Liquiditätsplan Jahr 1'!A1" display="'Liquiditätsplan Jahr 1'!A1"/>
    <hyperlink ref="D23" location="'Input Eröffnungsbilanz'!D13" display="Eröffnungsbilanz &amp; Bilanzparameter"/>
    <hyperlink ref="D41" location="'Liquiditätsplan Jahr 2'!A1" display="'Liquiditätsplan Jahr 2'!A1"/>
    <hyperlink ref="D43" location="'Liquiditätsplan Jahr 3'!A1" display="'Liquiditätsplan Jahr 3'!A1"/>
    <hyperlink ref="D45" location="'Liquiditätsplan Jahr 4'!A1" display="'Liquiditätsplan Jahr 4'!A1"/>
    <hyperlink ref="D47" location="'Liquiditätsplan Jahr 5'!A1" display="'Liquiditätsplan Jahr 5'!A1"/>
  </hyperlinks>
  <pageMargins left="0.39370078740157483" right="0.39370078740157483" top="0.98425196850393704" bottom="0.98425196850393704" header="0.51181102362204722" footer="0.51181102362204722"/>
  <pageSetup paperSize="9" scale="72" orientation="portrait" r:id="rId1"/>
  <headerFooter alignWithMargins="0">
    <oddFooter>&amp;LKMU-Finanzplanungstool der Thurgauer Kantonalbank&amp;CSeite &amp;P / &amp;N&amp;R&amp;D</oddFooter>
  </headerFooter>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pageSetUpPr fitToPage="1"/>
  </sheetPr>
  <dimension ref="A1:AK454"/>
  <sheetViews>
    <sheetView showGridLines="0" showRowColHeaders="0" zoomScaleNormal="100" workbookViewId="0">
      <pane xSplit="13" ySplit="4" topLeftCell="N7" activePane="bottomRight" state="frozenSplit"/>
      <selection activeCell="F53" sqref="F53"/>
      <selection pane="topRight" activeCell="F53" sqref="F53"/>
      <selection pane="bottomLeft" activeCell="F53" sqref="F53"/>
      <selection pane="bottomRight" activeCell="F53" sqref="F53"/>
    </sheetView>
  </sheetViews>
  <sheetFormatPr baseColWidth="10" defaultRowHeight="16.5"/>
  <cols>
    <col min="1" max="1" width="11.5546875" style="34"/>
    <col min="2" max="2" width="4.77734375" style="34" customWidth="1"/>
    <col min="3" max="3" width="1.88671875" style="34" customWidth="1"/>
    <col min="4" max="4" width="9.77734375" style="350" customWidth="1"/>
    <col min="5" max="5" width="7.5546875" style="69" customWidth="1"/>
    <col min="6" max="6" width="9.77734375" style="350" customWidth="1"/>
    <col min="7" max="7" width="7" style="69" customWidth="1"/>
    <col min="8" max="8" width="6.21875" style="351" customWidth="1"/>
    <col min="9" max="10" width="10" style="34" customWidth="1"/>
    <col min="11" max="11" width="2.5546875" style="447" customWidth="1"/>
    <col min="12" max="12" width="10" style="447" customWidth="1"/>
    <col min="13" max="13" width="5.5546875" style="448" customWidth="1"/>
    <col min="14" max="14" width="9.77734375" style="34" customWidth="1"/>
    <col min="15" max="15" width="9.77734375" style="351" customWidth="1"/>
    <col min="16" max="37" width="9.77734375" style="34" customWidth="1"/>
    <col min="38" max="16384" width="11.5546875" style="34"/>
  </cols>
  <sheetData>
    <row r="1" spans="1:37" s="1" customFormat="1" ht="14.25" hidden="1">
      <c r="D1" s="27"/>
      <c r="E1" s="28"/>
      <c r="F1" s="27"/>
      <c r="G1" s="28"/>
      <c r="H1" s="29"/>
      <c r="K1" s="352"/>
      <c r="L1" s="352"/>
      <c r="M1" s="353"/>
      <c r="O1" s="29"/>
    </row>
    <row r="2" spans="1:37" s="1" customFormat="1" ht="15" customHeight="1">
      <c r="C2" s="613" t="str">
        <f>IF(Hauptübersicht!E13="","Bitte Firma unter 'Home' ergänzen",Hauptübersicht!E13)</f>
        <v>Bitte Firma unter 'Home' ergänzen</v>
      </c>
      <c r="D2" s="614"/>
      <c r="E2" s="614"/>
      <c r="F2" s="614"/>
      <c r="G2" s="614"/>
      <c r="H2" s="614"/>
      <c r="I2" s="614"/>
      <c r="J2" s="614"/>
      <c r="K2" s="614"/>
      <c r="L2" s="614"/>
      <c r="M2" s="615"/>
      <c r="O2" s="29"/>
    </row>
    <row r="3" spans="1:37" s="1" customFormat="1" ht="15" customHeight="1">
      <c r="D3" s="27"/>
      <c r="E3" s="28"/>
      <c r="F3" s="27"/>
      <c r="G3" s="28"/>
      <c r="H3" s="29"/>
      <c r="K3" s="352"/>
      <c r="L3" s="352"/>
      <c r="M3" s="353"/>
      <c r="O3" s="29"/>
    </row>
    <row r="4" spans="1:37" s="1" customFormat="1" ht="27" customHeight="1">
      <c r="A4" s="72"/>
      <c r="C4" s="652" t="str">
        <f>CONCATENATE("Liquiditätsplan ",Hauptübersicht!K14)</f>
        <v>Liquiditätsplan 2</v>
      </c>
      <c r="D4" s="652"/>
      <c r="E4" s="652"/>
      <c r="F4" s="652"/>
      <c r="G4" s="652"/>
      <c r="H4" s="652"/>
      <c r="I4" s="652"/>
      <c r="J4" s="652"/>
      <c r="K4" s="652"/>
      <c r="L4" s="652"/>
      <c r="M4" s="652"/>
      <c r="N4" s="140"/>
      <c r="O4" s="140"/>
      <c r="P4" s="265"/>
      <c r="Q4" s="265"/>
      <c r="R4" s="265"/>
      <c r="S4" s="265"/>
      <c r="T4" s="265"/>
      <c r="U4" s="265"/>
      <c r="V4" s="265"/>
      <c r="W4" s="265"/>
      <c r="X4" s="265"/>
      <c r="Y4" s="265"/>
      <c r="Z4" s="265"/>
      <c r="AA4" s="265"/>
      <c r="AB4" s="265"/>
      <c r="AC4" s="265"/>
      <c r="AD4" s="265"/>
      <c r="AE4" s="265"/>
      <c r="AF4" s="265"/>
      <c r="AG4" s="265"/>
      <c r="AH4" s="265"/>
      <c r="AI4" s="265"/>
      <c r="AJ4" s="265"/>
      <c r="AK4" s="265"/>
    </row>
    <row r="5" spans="1:37" s="1" customFormat="1">
      <c r="A5" s="73"/>
      <c r="D5" s="27"/>
      <c r="E5" s="28"/>
      <c r="F5" s="27"/>
      <c r="G5" s="28"/>
      <c r="H5" s="29"/>
      <c r="K5" s="352"/>
      <c r="L5" s="352"/>
      <c r="M5" s="353"/>
      <c r="O5" s="29"/>
    </row>
    <row r="6" spans="1:37" s="1" customFormat="1">
      <c r="A6" s="75"/>
      <c r="C6" s="653">
        <f>Hauptübersicht!$E$16</f>
        <v>0</v>
      </c>
      <c r="D6" s="654"/>
      <c r="E6" s="654"/>
      <c r="F6" s="654"/>
      <c r="G6" s="654"/>
      <c r="H6" s="655"/>
      <c r="I6" s="659" t="s">
        <v>125</v>
      </c>
      <c r="J6" s="660"/>
      <c r="K6" s="660"/>
      <c r="L6" s="660"/>
      <c r="M6" s="661"/>
      <c r="N6" s="647" t="str">
        <f>Hauptübersicht!M14</f>
        <v>Januar</v>
      </c>
      <c r="O6" s="648"/>
      <c r="P6" s="647" t="str">
        <f>Hauptübersicht!N14</f>
        <v>Februar</v>
      </c>
      <c r="Q6" s="648"/>
      <c r="R6" s="647" t="str">
        <f>Hauptübersicht!O14</f>
        <v>März</v>
      </c>
      <c r="S6" s="648"/>
      <c r="T6" s="647" t="str">
        <f>Hauptübersicht!P14</f>
        <v>April</v>
      </c>
      <c r="U6" s="648"/>
      <c r="V6" s="647" t="str">
        <f>Hauptübersicht!Q14</f>
        <v>Mai</v>
      </c>
      <c r="W6" s="648"/>
      <c r="X6" s="647" t="str">
        <f>Hauptübersicht!R14</f>
        <v>Juni</v>
      </c>
      <c r="Y6" s="648"/>
      <c r="Z6" s="647" t="str">
        <f>Hauptübersicht!S14</f>
        <v xml:space="preserve">Juli </v>
      </c>
      <c r="AA6" s="648"/>
      <c r="AB6" s="647" t="str">
        <f>Hauptübersicht!T14</f>
        <v>August</v>
      </c>
      <c r="AC6" s="648"/>
      <c r="AD6" s="647" t="str">
        <f>Hauptübersicht!U14</f>
        <v>September</v>
      </c>
      <c r="AE6" s="648"/>
      <c r="AF6" s="647" t="str">
        <f>Hauptübersicht!V14</f>
        <v>Oktober</v>
      </c>
      <c r="AG6" s="648"/>
      <c r="AH6" s="647" t="str">
        <f>Hauptübersicht!W14</f>
        <v>November</v>
      </c>
      <c r="AI6" s="648"/>
      <c r="AJ6" s="647" t="str">
        <f>Hauptübersicht!X14</f>
        <v>Dezember</v>
      </c>
      <c r="AK6" s="649"/>
    </row>
    <row r="7" spans="1:37" s="1" customFormat="1" ht="14.25">
      <c r="A7" s="252"/>
      <c r="C7" s="656"/>
      <c r="D7" s="657"/>
      <c r="E7" s="657"/>
      <c r="F7" s="657"/>
      <c r="G7" s="657"/>
      <c r="H7" s="658"/>
      <c r="I7" s="354" t="s">
        <v>171</v>
      </c>
      <c r="J7" s="355" t="s">
        <v>170</v>
      </c>
      <c r="K7" s="356"/>
      <c r="L7" s="357" t="s">
        <v>126</v>
      </c>
      <c r="M7" s="358" t="s">
        <v>172</v>
      </c>
      <c r="N7" s="359" t="s">
        <v>127</v>
      </c>
      <c r="O7" s="360" t="s">
        <v>128</v>
      </c>
      <c r="P7" s="359" t="s">
        <v>127</v>
      </c>
      <c r="Q7" s="360" t="s">
        <v>128</v>
      </c>
      <c r="R7" s="359" t="s">
        <v>127</v>
      </c>
      <c r="S7" s="360" t="s">
        <v>128</v>
      </c>
      <c r="T7" s="359" t="s">
        <v>127</v>
      </c>
      <c r="U7" s="360" t="s">
        <v>128</v>
      </c>
      <c r="V7" s="359" t="s">
        <v>127</v>
      </c>
      <c r="W7" s="360" t="s">
        <v>128</v>
      </c>
      <c r="X7" s="359" t="s">
        <v>127</v>
      </c>
      <c r="Y7" s="360" t="s">
        <v>128</v>
      </c>
      <c r="Z7" s="359" t="s">
        <v>127</v>
      </c>
      <c r="AA7" s="360" t="s">
        <v>128</v>
      </c>
      <c r="AB7" s="359" t="s">
        <v>127</v>
      </c>
      <c r="AC7" s="360" t="s">
        <v>128</v>
      </c>
      <c r="AD7" s="359" t="s">
        <v>127</v>
      </c>
      <c r="AE7" s="360" t="s">
        <v>128</v>
      </c>
      <c r="AF7" s="359" t="s">
        <v>127</v>
      </c>
      <c r="AG7" s="360" t="s">
        <v>128</v>
      </c>
      <c r="AH7" s="359" t="s">
        <v>127</v>
      </c>
      <c r="AI7" s="360" t="s">
        <v>128</v>
      </c>
      <c r="AJ7" s="359" t="s">
        <v>127</v>
      </c>
      <c r="AK7" s="361" t="s">
        <v>128</v>
      </c>
    </row>
    <row r="8" spans="1:37" s="1" customFormat="1" ht="13.5">
      <c r="A8" s="252"/>
      <c r="C8" s="320"/>
      <c r="D8" s="621" t="s">
        <v>146</v>
      </c>
      <c r="E8" s="621"/>
      <c r="F8" s="621"/>
      <c r="G8" s="621"/>
      <c r="H8" s="622"/>
      <c r="I8" s="362">
        <f>'Output Planbilanz'!F8</f>
        <v>0</v>
      </c>
      <c r="J8" s="363">
        <f>N8</f>
        <v>0</v>
      </c>
      <c r="K8" s="26" t="str">
        <f t="shared" ref="K8:K38" si="0">IF(J8-I8&gt;1,"û",IF(J8-I8&lt;-1,"û","ü"))</f>
        <v>ü</v>
      </c>
      <c r="L8" s="364">
        <f>N8</f>
        <v>0</v>
      </c>
      <c r="M8" s="365">
        <f>L8/IF(I8=0,1,I8)</f>
        <v>0</v>
      </c>
      <c r="N8" s="366">
        <f>I8</f>
        <v>0</v>
      </c>
      <c r="O8" s="367">
        <f>I8</f>
        <v>0</v>
      </c>
      <c r="P8" s="366">
        <f>N36</f>
        <v>0</v>
      </c>
      <c r="Q8" s="367">
        <f>+O36</f>
        <v>0</v>
      </c>
      <c r="R8" s="366">
        <f>+P36</f>
        <v>0</v>
      </c>
      <c r="S8" s="367">
        <f>+Q36</f>
        <v>0</v>
      </c>
      <c r="T8" s="366">
        <f>+R36</f>
        <v>0</v>
      </c>
      <c r="U8" s="367">
        <f>+S36</f>
        <v>0</v>
      </c>
      <c r="V8" s="366">
        <f>T36</f>
        <v>0</v>
      </c>
      <c r="W8" s="367">
        <f>+U36</f>
        <v>0</v>
      </c>
      <c r="X8" s="366">
        <f>V36</f>
        <v>0</v>
      </c>
      <c r="Y8" s="367">
        <f>+W36</f>
        <v>0</v>
      </c>
      <c r="Z8" s="366">
        <f>+X36</f>
        <v>0</v>
      </c>
      <c r="AA8" s="367">
        <f>+Y36</f>
        <v>0</v>
      </c>
      <c r="AB8" s="366">
        <f>+Z36</f>
        <v>0</v>
      </c>
      <c r="AC8" s="367">
        <f>+AA36</f>
        <v>0</v>
      </c>
      <c r="AD8" s="366">
        <f>AB36</f>
        <v>0</v>
      </c>
      <c r="AE8" s="367">
        <f>+AC36</f>
        <v>0</v>
      </c>
      <c r="AF8" s="366">
        <f>+AD36</f>
        <v>0</v>
      </c>
      <c r="AG8" s="367">
        <f>+AE36</f>
        <v>0</v>
      </c>
      <c r="AH8" s="366">
        <f>+AF36</f>
        <v>0</v>
      </c>
      <c r="AI8" s="367">
        <f>+AG36</f>
        <v>0</v>
      </c>
      <c r="AJ8" s="366">
        <f>AH36</f>
        <v>0</v>
      </c>
      <c r="AK8" s="368">
        <f>+AI36</f>
        <v>0</v>
      </c>
    </row>
    <row r="9" spans="1:37" s="1" customFormat="1" ht="13.5">
      <c r="A9" s="252"/>
      <c r="C9" s="369"/>
      <c r="D9" s="650" t="s">
        <v>148</v>
      </c>
      <c r="E9" s="650"/>
      <c r="F9" s="650"/>
      <c r="G9" s="650"/>
      <c r="H9" s="651"/>
      <c r="I9" s="370">
        <f>'Output Planerfolgsrechnung'!F8+'Output Mittelflussrechnung'!F13</f>
        <v>0</v>
      </c>
      <c r="J9" s="371">
        <f>N9+P9+R9+T9+V9+X9+Z9+AB9+AD9+AF9+AH9+AJ9</f>
        <v>0</v>
      </c>
      <c r="K9" s="17" t="str">
        <f t="shared" si="0"/>
        <v>ü</v>
      </c>
      <c r="L9" s="372">
        <f>O9+Q9+S9+U9+W9+Y9+AA9+AC9+AE9+AG9+AI9+AK9</f>
        <v>0</v>
      </c>
      <c r="M9" s="373">
        <f t="shared" ref="M9:M37" si="1">L9/IF(I9=0,1,I9)</f>
        <v>0</v>
      </c>
      <c r="N9" s="374"/>
      <c r="O9" s="375"/>
      <c r="P9" s="374"/>
      <c r="Q9" s="375"/>
      <c r="R9" s="374"/>
      <c r="S9" s="375"/>
      <c r="T9" s="374"/>
      <c r="U9" s="375"/>
      <c r="V9" s="374"/>
      <c r="W9" s="375"/>
      <c r="X9" s="374"/>
      <c r="Y9" s="375"/>
      <c r="Z9" s="374"/>
      <c r="AA9" s="375"/>
      <c r="AB9" s="374"/>
      <c r="AC9" s="375"/>
      <c r="AD9" s="374"/>
      <c r="AE9" s="375"/>
      <c r="AF9" s="374"/>
      <c r="AG9" s="375"/>
      <c r="AH9" s="374"/>
      <c r="AI9" s="375"/>
      <c r="AJ9" s="374"/>
      <c r="AK9" s="376"/>
    </row>
    <row r="10" spans="1:37" s="1" customFormat="1" ht="13.5">
      <c r="C10" s="377" t="s">
        <v>129</v>
      </c>
      <c r="D10" s="639" t="s">
        <v>173</v>
      </c>
      <c r="E10" s="639"/>
      <c r="F10" s="639"/>
      <c r="G10" s="639"/>
      <c r="H10" s="640"/>
      <c r="I10" s="378">
        <f>IF('Output Mittelflussrechnung'!F14&gt;0,'Output Mittelflussrechnung'!F14,0)+IF('Output Mittelflussrechnung'!F17&gt;0,'Output Mittelflussrechnung'!F17,0)</f>
        <v>0</v>
      </c>
      <c r="J10" s="379">
        <f>N10+P10+R10+T10+V10+X10+Z10+AB10+AD10+AF10+AH10+AJ10</f>
        <v>0</v>
      </c>
      <c r="K10" s="18" t="str">
        <f t="shared" si="0"/>
        <v>ü</v>
      </c>
      <c r="L10" s="380">
        <f>O10+Q10+S10+U10+W10+Y10+AA10+AC10+AE10+AG10+AI10+AK10</f>
        <v>0</v>
      </c>
      <c r="M10" s="381">
        <f t="shared" si="1"/>
        <v>0</v>
      </c>
      <c r="N10" s="382"/>
      <c r="O10" s="383"/>
      <c r="P10" s="382"/>
      <c r="Q10" s="383"/>
      <c r="R10" s="382"/>
      <c r="S10" s="383"/>
      <c r="T10" s="382"/>
      <c r="U10" s="383"/>
      <c r="V10" s="382"/>
      <c r="W10" s="383"/>
      <c r="X10" s="382"/>
      <c r="Y10" s="383"/>
      <c r="Z10" s="382"/>
      <c r="AA10" s="383"/>
      <c r="AB10" s="382"/>
      <c r="AC10" s="383"/>
      <c r="AD10" s="382"/>
      <c r="AE10" s="383"/>
      <c r="AF10" s="382"/>
      <c r="AG10" s="383"/>
      <c r="AH10" s="382"/>
      <c r="AI10" s="383"/>
      <c r="AJ10" s="382"/>
      <c r="AK10" s="384"/>
    </row>
    <row r="11" spans="1:37" s="1" customFormat="1" ht="13.5">
      <c r="C11" s="377" t="s">
        <v>129</v>
      </c>
      <c r="D11" s="641"/>
      <c r="E11" s="641"/>
      <c r="F11" s="641"/>
      <c r="G11" s="641"/>
      <c r="H11" s="642"/>
      <c r="I11" s="378"/>
      <c r="J11" s="379">
        <f>N11+P11+R11+T11+V11+X11+Z11+AB11+AD11+AF11+AH11+AJ11</f>
        <v>0</v>
      </c>
      <c r="K11" s="18" t="str">
        <f t="shared" si="0"/>
        <v>ü</v>
      </c>
      <c r="L11" s="380">
        <f>O11+Q11+S11+U11+W11+Y11+AA11+AC11+AE11+AG11+AI11+AK11</f>
        <v>0</v>
      </c>
      <c r="M11" s="381">
        <f t="shared" si="1"/>
        <v>0</v>
      </c>
      <c r="N11" s="382"/>
      <c r="O11" s="383"/>
      <c r="P11" s="382"/>
      <c r="Q11" s="383"/>
      <c r="R11" s="382"/>
      <c r="S11" s="383"/>
      <c r="T11" s="382"/>
      <c r="U11" s="383"/>
      <c r="V11" s="382"/>
      <c r="W11" s="383"/>
      <c r="X11" s="382"/>
      <c r="Y11" s="383"/>
      <c r="Z11" s="382"/>
      <c r="AA11" s="383"/>
      <c r="AB11" s="382"/>
      <c r="AC11" s="383"/>
      <c r="AD11" s="382"/>
      <c r="AE11" s="383"/>
      <c r="AF11" s="382"/>
      <c r="AG11" s="383"/>
      <c r="AH11" s="382"/>
      <c r="AI11" s="383"/>
      <c r="AJ11" s="382"/>
      <c r="AK11" s="384"/>
    </row>
    <row r="12" spans="1:37" s="1" customFormat="1" ht="13.5">
      <c r="C12" s="385" t="s">
        <v>129</v>
      </c>
      <c r="D12" s="643"/>
      <c r="E12" s="643"/>
      <c r="F12" s="643"/>
      <c r="G12" s="643"/>
      <c r="H12" s="644"/>
      <c r="I12" s="386"/>
      <c r="J12" s="387">
        <f>N12+P12+R12+T12+V12+X12+Z12+AB12+AD12+AF12+AH12+AJ12</f>
        <v>0</v>
      </c>
      <c r="K12" s="19" t="str">
        <f t="shared" si="0"/>
        <v>ü</v>
      </c>
      <c r="L12" s="388">
        <f>O12+Q12+S12+U12+W12+Y12+AA12+AC12+AE12+AG12+AI12+AK12</f>
        <v>0</v>
      </c>
      <c r="M12" s="389">
        <f t="shared" si="1"/>
        <v>0</v>
      </c>
      <c r="N12" s="390"/>
      <c r="O12" s="391"/>
      <c r="P12" s="390"/>
      <c r="Q12" s="391"/>
      <c r="R12" s="390"/>
      <c r="S12" s="391"/>
      <c r="T12" s="390"/>
      <c r="U12" s="391"/>
      <c r="V12" s="390"/>
      <c r="W12" s="391"/>
      <c r="X12" s="390"/>
      <c r="Y12" s="391"/>
      <c r="Z12" s="390"/>
      <c r="AA12" s="391"/>
      <c r="AB12" s="390"/>
      <c r="AC12" s="391"/>
      <c r="AD12" s="390"/>
      <c r="AE12" s="391"/>
      <c r="AF12" s="390"/>
      <c r="AG12" s="391"/>
      <c r="AH12" s="390"/>
      <c r="AI12" s="391"/>
      <c r="AJ12" s="390"/>
      <c r="AK12" s="392"/>
    </row>
    <row r="13" spans="1:37" s="1" customFormat="1" ht="13.5">
      <c r="C13" s="393" t="s">
        <v>129</v>
      </c>
      <c r="D13" s="645" t="s">
        <v>131</v>
      </c>
      <c r="E13" s="645"/>
      <c r="F13" s="645"/>
      <c r="G13" s="645"/>
      <c r="H13" s="646"/>
      <c r="I13" s="394">
        <f t="shared" ref="I13:AK13" si="2">SUM(I9:I12)</f>
        <v>0</v>
      </c>
      <c r="J13" s="395">
        <f t="shared" si="2"/>
        <v>0</v>
      </c>
      <c r="K13" s="23" t="str">
        <f t="shared" si="0"/>
        <v>ü</v>
      </c>
      <c r="L13" s="396">
        <f t="shared" si="2"/>
        <v>0</v>
      </c>
      <c r="M13" s="397">
        <f t="shared" si="1"/>
        <v>0</v>
      </c>
      <c r="N13" s="398">
        <f t="shared" si="2"/>
        <v>0</v>
      </c>
      <c r="O13" s="399">
        <f t="shared" si="2"/>
        <v>0</v>
      </c>
      <c r="P13" s="398">
        <f t="shared" si="2"/>
        <v>0</v>
      </c>
      <c r="Q13" s="399">
        <f t="shared" si="2"/>
        <v>0</v>
      </c>
      <c r="R13" s="398">
        <f t="shared" si="2"/>
        <v>0</v>
      </c>
      <c r="S13" s="399">
        <f t="shared" si="2"/>
        <v>0</v>
      </c>
      <c r="T13" s="398">
        <f t="shared" si="2"/>
        <v>0</v>
      </c>
      <c r="U13" s="399">
        <f t="shared" si="2"/>
        <v>0</v>
      </c>
      <c r="V13" s="398">
        <f t="shared" si="2"/>
        <v>0</v>
      </c>
      <c r="W13" s="399">
        <f t="shared" si="2"/>
        <v>0</v>
      </c>
      <c r="X13" s="398">
        <f t="shared" si="2"/>
        <v>0</v>
      </c>
      <c r="Y13" s="399">
        <f t="shared" si="2"/>
        <v>0</v>
      </c>
      <c r="Z13" s="398">
        <f t="shared" si="2"/>
        <v>0</v>
      </c>
      <c r="AA13" s="399">
        <f t="shared" si="2"/>
        <v>0</v>
      </c>
      <c r="AB13" s="398">
        <f t="shared" si="2"/>
        <v>0</v>
      </c>
      <c r="AC13" s="399">
        <f t="shared" si="2"/>
        <v>0</v>
      </c>
      <c r="AD13" s="398">
        <f t="shared" si="2"/>
        <v>0</v>
      </c>
      <c r="AE13" s="399">
        <f t="shared" si="2"/>
        <v>0</v>
      </c>
      <c r="AF13" s="398">
        <f t="shared" si="2"/>
        <v>0</v>
      </c>
      <c r="AG13" s="399">
        <f t="shared" si="2"/>
        <v>0</v>
      </c>
      <c r="AH13" s="398">
        <f t="shared" si="2"/>
        <v>0</v>
      </c>
      <c r="AI13" s="399">
        <f t="shared" si="2"/>
        <v>0</v>
      </c>
      <c r="AJ13" s="398">
        <f t="shared" si="2"/>
        <v>0</v>
      </c>
      <c r="AK13" s="400">
        <f t="shared" si="2"/>
        <v>0</v>
      </c>
    </row>
    <row r="14" spans="1:37" s="1" customFormat="1" ht="13.5">
      <c r="C14" s="401" t="s">
        <v>130</v>
      </c>
      <c r="D14" s="621" t="s">
        <v>132</v>
      </c>
      <c r="E14" s="621"/>
      <c r="F14" s="621"/>
      <c r="G14" s="621"/>
      <c r="H14" s="622"/>
      <c r="I14" s="362">
        <f t="shared" ref="I14:AK14" si="3">+I8+I13</f>
        <v>0</v>
      </c>
      <c r="J14" s="363">
        <f t="shared" si="3"/>
        <v>0</v>
      </c>
      <c r="K14" s="26" t="str">
        <f t="shared" si="0"/>
        <v>ü</v>
      </c>
      <c r="L14" s="364">
        <f t="shared" si="3"/>
        <v>0</v>
      </c>
      <c r="M14" s="365">
        <f t="shared" si="1"/>
        <v>0</v>
      </c>
      <c r="N14" s="362">
        <f t="shared" si="3"/>
        <v>0</v>
      </c>
      <c r="O14" s="402">
        <f t="shared" si="3"/>
        <v>0</v>
      </c>
      <c r="P14" s="362">
        <f t="shared" si="3"/>
        <v>0</v>
      </c>
      <c r="Q14" s="402">
        <f t="shared" si="3"/>
        <v>0</v>
      </c>
      <c r="R14" s="362">
        <f t="shared" si="3"/>
        <v>0</v>
      </c>
      <c r="S14" s="402">
        <f t="shared" si="3"/>
        <v>0</v>
      </c>
      <c r="T14" s="362">
        <f t="shared" si="3"/>
        <v>0</v>
      </c>
      <c r="U14" s="402">
        <f t="shared" si="3"/>
        <v>0</v>
      </c>
      <c r="V14" s="362">
        <f t="shared" si="3"/>
        <v>0</v>
      </c>
      <c r="W14" s="402">
        <f t="shared" si="3"/>
        <v>0</v>
      </c>
      <c r="X14" s="362">
        <f t="shared" si="3"/>
        <v>0</v>
      </c>
      <c r="Y14" s="402">
        <f t="shared" si="3"/>
        <v>0</v>
      </c>
      <c r="Z14" s="362">
        <f t="shared" si="3"/>
        <v>0</v>
      </c>
      <c r="AA14" s="402">
        <f t="shared" si="3"/>
        <v>0</v>
      </c>
      <c r="AB14" s="362">
        <f t="shared" si="3"/>
        <v>0</v>
      </c>
      <c r="AC14" s="402">
        <f t="shared" si="3"/>
        <v>0</v>
      </c>
      <c r="AD14" s="362">
        <f t="shared" si="3"/>
        <v>0</v>
      </c>
      <c r="AE14" s="402">
        <f t="shared" si="3"/>
        <v>0</v>
      </c>
      <c r="AF14" s="362">
        <f t="shared" si="3"/>
        <v>0</v>
      </c>
      <c r="AG14" s="402">
        <f t="shared" si="3"/>
        <v>0</v>
      </c>
      <c r="AH14" s="362">
        <f t="shared" si="3"/>
        <v>0</v>
      </c>
      <c r="AI14" s="403">
        <f t="shared" si="3"/>
        <v>0</v>
      </c>
      <c r="AJ14" s="362">
        <f t="shared" si="3"/>
        <v>0</v>
      </c>
      <c r="AK14" s="404">
        <f t="shared" si="3"/>
        <v>0</v>
      </c>
    </row>
    <row r="15" spans="1:37" s="1" customFormat="1" ht="13.5">
      <c r="C15" s="385" t="s">
        <v>133</v>
      </c>
      <c r="D15" s="635" t="s">
        <v>134</v>
      </c>
      <c r="E15" s="635"/>
      <c r="F15" s="635"/>
      <c r="G15" s="635"/>
      <c r="H15" s="636"/>
      <c r="I15" s="405">
        <f>'Output Planerfolgsrechnung'!F9-'Output Mittelflussrechnung'!F16-'Output Mittelflussrechnung'!F15</f>
        <v>0</v>
      </c>
      <c r="J15" s="406">
        <f t="shared" ref="J15:J23" si="4">N15+P15+R15+T15+V15+X15+Z15+AB15+AD15+AF15+AH15+AJ15</f>
        <v>0</v>
      </c>
      <c r="K15" s="21" t="str">
        <f t="shared" si="0"/>
        <v>ü</v>
      </c>
      <c r="L15" s="407">
        <f t="shared" ref="L15:L23" si="5">O15+Q15+S15+U15+W15+Y15+AA15+AC15+AE15+AG15+AI15+AK15</f>
        <v>0</v>
      </c>
      <c r="M15" s="408">
        <f t="shared" si="1"/>
        <v>0</v>
      </c>
      <c r="N15" s="409"/>
      <c r="O15" s="410"/>
      <c r="P15" s="409"/>
      <c r="Q15" s="410"/>
      <c r="R15" s="409"/>
      <c r="S15" s="410"/>
      <c r="T15" s="409"/>
      <c r="U15" s="410"/>
      <c r="V15" s="409"/>
      <c r="W15" s="410"/>
      <c r="X15" s="409"/>
      <c r="Y15" s="410"/>
      <c r="Z15" s="409"/>
      <c r="AA15" s="410"/>
      <c r="AB15" s="409"/>
      <c r="AC15" s="410"/>
      <c r="AD15" s="409"/>
      <c r="AE15" s="410"/>
      <c r="AF15" s="409"/>
      <c r="AG15" s="410"/>
      <c r="AH15" s="409"/>
      <c r="AI15" s="411"/>
      <c r="AJ15" s="409"/>
      <c r="AK15" s="410"/>
    </row>
    <row r="16" spans="1:37" s="1" customFormat="1" ht="13.5">
      <c r="C16" s="412" t="s">
        <v>133</v>
      </c>
      <c r="D16" s="637" t="s">
        <v>57</v>
      </c>
      <c r="E16" s="637"/>
      <c r="F16" s="637"/>
      <c r="G16" s="637"/>
      <c r="H16" s="638"/>
      <c r="I16" s="378">
        <f>'Output Planerfolgsrechnung'!F11</f>
        <v>0</v>
      </c>
      <c r="J16" s="379">
        <f t="shared" si="4"/>
        <v>0</v>
      </c>
      <c r="K16" s="18" t="str">
        <f t="shared" si="0"/>
        <v>ü</v>
      </c>
      <c r="L16" s="380">
        <f t="shared" si="5"/>
        <v>0</v>
      </c>
      <c r="M16" s="381">
        <f t="shared" si="1"/>
        <v>0</v>
      </c>
      <c r="N16" s="382"/>
      <c r="O16" s="384"/>
      <c r="P16" s="382"/>
      <c r="Q16" s="384"/>
      <c r="R16" s="382"/>
      <c r="S16" s="384"/>
      <c r="T16" s="382"/>
      <c r="U16" s="384"/>
      <c r="V16" s="382"/>
      <c r="W16" s="384"/>
      <c r="X16" s="382"/>
      <c r="Y16" s="384"/>
      <c r="Z16" s="382"/>
      <c r="AA16" s="384"/>
      <c r="AB16" s="382"/>
      <c r="AC16" s="384"/>
      <c r="AD16" s="382"/>
      <c r="AE16" s="384"/>
      <c r="AF16" s="382"/>
      <c r="AG16" s="384"/>
      <c r="AH16" s="382"/>
      <c r="AI16" s="413"/>
      <c r="AJ16" s="382"/>
      <c r="AK16" s="384"/>
    </row>
    <row r="17" spans="3:37" s="1" customFormat="1" ht="13.5">
      <c r="C17" s="412" t="s">
        <v>133</v>
      </c>
      <c r="D17" s="637" t="s">
        <v>179</v>
      </c>
      <c r="E17" s="637"/>
      <c r="F17" s="637"/>
      <c r="G17" s="637"/>
      <c r="H17" s="638"/>
      <c r="I17" s="378">
        <f>'Output Planerfolgsrechnung'!F12</f>
        <v>0</v>
      </c>
      <c r="J17" s="379">
        <f t="shared" si="4"/>
        <v>0</v>
      </c>
      <c r="K17" s="18" t="str">
        <f t="shared" si="0"/>
        <v>ü</v>
      </c>
      <c r="L17" s="380">
        <f t="shared" si="5"/>
        <v>0</v>
      </c>
      <c r="M17" s="381">
        <f t="shared" si="1"/>
        <v>0</v>
      </c>
      <c r="N17" s="382"/>
      <c r="O17" s="384"/>
      <c r="P17" s="382"/>
      <c r="Q17" s="384"/>
      <c r="R17" s="382"/>
      <c r="S17" s="384"/>
      <c r="T17" s="382"/>
      <c r="U17" s="384"/>
      <c r="V17" s="382"/>
      <c r="W17" s="384"/>
      <c r="X17" s="382"/>
      <c r="Y17" s="384"/>
      <c r="Z17" s="382"/>
      <c r="AA17" s="384"/>
      <c r="AB17" s="382"/>
      <c r="AC17" s="384"/>
      <c r="AD17" s="382"/>
      <c r="AE17" s="384"/>
      <c r="AF17" s="382"/>
      <c r="AG17" s="384"/>
      <c r="AH17" s="382"/>
      <c r="AI17" s="413"/>
      <c r="AJ17" s="382"/>
      <c r="AK17" s="384"/>
    </row>
    <row r="18" spans="3:37" s="1" customFormat="1" ht="13.5">
      <c r="C18" s="412" t="s">
        <v>133</v>
      </c>
      <c r="D18" s="637">
        <f>IF('Input Geschäftsgang'!J8=1,'Input Geschäftsgang'!C23,'Input Geschäftsgang'!C24)</f>
        <v>0</v>
      </c>
      <c r="E18" s="637"/>
      <c r="F18" s="637"/>
      <c r="G18" s="637"/>
      <c r="H18" s="638"/>
      <c r="I18" s="378">
        <f>'Output Planerfolgsrechnung'!F13</f>
        <v>0</v>
      </c>
      <c r="J18" s="379">
        <f t="shared" si="4"/>
        <v>0</v>
      </c>
      <c r="K18" s="18" t="str">
        <f t="shared" si="0"/>
        <v>ü</v>
      </c>
      <c r="L18" s="380">
        <f t="shared" si="5"/>
        <v>0</v>
      </c>
      <c r="M18" s="381">
        <f t="shared" si="1"/>
        <v>0</v>
      </c>
      <c r="N18" s="382"/>
      <c r="O18" s="384"/>
      <c r="P18" s="382"/>
      <c r="Q18" s="384"/>
      <c r="R18" s="382"/>
      <c r="S18" s="384"/>
      <c r="T18" s="382"/>
      <c r="U18" s="384"/>
      <c r="V18" s="382"/>
      <c r="W18" s="384"/>
      <c r="X18" s="382"/>
      <c r="Y18" s="384"/>
      <c r="Z18" s="382"/>
      <c r="AA18" s="384"/>
      <c r="AB18" s="382"/>
      <c r="AC18" s="384"/>
      <c r="AD18" s="382"/>
      <c r="AE18" s="384"/>
      <c r="AF18" s="382"/>
      <c r="AG18" s="384"/>
      <c r="AH18" s="382"/>
      <c r="AI18" s="413"/>
      <c r="AJ18" s="382"/>
      <c r="AK18" s="384"/>
    </row>
    <row r="19" spans="3:37" s="1" customFormat="1" ht="13.5">
      <c r="C19" s="412" t="s">
        <v>133</v>
      </c>
      <c r="D19" s="637" t="s">
        <v>147</v>
      </c>
      <c r="E19" s="637"/>
      <c r="F19" s="637"/>
      <c r="G19" s="637"/>
      <c r="H19" s="638"/>
      <c r="I19" s="378">
        <f>-(IF('Output Mittelflussrechnung'!F14&lt;0,'Output Mittelflussrechnung'!F14,0)+IF('Output Mittelflussrechnung'!F17&lt;0,'Output Mittelflussrechnung'!F17,0))+'Output Planerfolgsrechnung'!F14</f>
        <v>0</v>
      </c>
      <c r="J19" s="379">
        <f t="shared" si="4"/>
        <v>0</v>
      </c>
      <c r="K19" s="18" t="str">
        <f t="shared" si="0"/>
        <v>ü</v>
      </c>
      <c r="L19" s="380">
        <f t="shared" si="5"/>
        <v>0</v>
      </c>
      <c r="M19" s="381">
        <f t="shared" si="1"/>
        <v>0</v>
      </c>
      <c r="N19" s="382"/>
      <c r="O19" s="384"/>
      <c r="P19" s="382"/>
      <c r="Q19" s="384"/>
      <c r="R19" s="382"/>
      <c r="S19" s="384"/>
      <c r="T19" s="382"/>
      <c r="U19" s="384"/>
      <c r="V19" s="382"/>
      <c r="W19" s="384"/>
      <c r="X19" s="382"/>
      <c r="Y19" s="384"/>
      <c r="Z19" s="382"/>
      <c r="AA19" s="384"/>
      <c r="AB19" s="382"/>
      <c r="AC19" s="384"/>
      <c r="AD19" s="382"/>
      <c r="AE19" s="384"/>
      <c r="AF19" s="382"/>
      <c r="AG19" s="384"/>
      <c r="AH19" s="382"/>
      <c r="AI19" s="413"/>
      <c r="AJ19" s="382"/>
      <c r="AK19" s="384"/>
    </row>
    <row r="20" spans="3:37" s="1" customFormat="1" ht="13.5">
      <c r="C20" s="412" t="s">
        <v>133</v>
      </c>
      <c r="D20" s="637" t="s">
        <v>135</v>
      </c>
      <c r="E20" s="637"/>
      <c r="F20" s="637"/>
      <c r="G20" s="637"/>
      <c r="H20" s="638"/>
      <c r="I20" s="378">
        <f>'Output Planerfolgsrechnung'!F20</f>
        <v>0</v>
      </c>
      <c r="J20" s="379">
        <f t="shared" si="4"/>
        <v>0</v>
      </c>
      <c r="K20" s="18" t="str">
        <f t="shared" si="0"/>
        <v>ü</v>
      </c>
      <c r="L20" s="380">
        <f t="shared" si="5"/>
        <v>0</v>
      </c>
      <c r="M20" s="381">
        <f t="shared" si="1"/>
        <v>0</v>
      </c>
      <c r="N20" s="382"/>
      <c r="O20" s="384"/>
      <c r="P20" s="382"/>
      <c r="Q20" s="384"/>
      <c r="R20" s="382"/>
      <c r="S20" s="384"/>
      <c r="T20" s="382"/>
      <c r="U20" s="384"/>
      <c r="V20" s="382"/>
      <c r="W20" s="384"/>
      <c r="X20" s="382"/>
      <c r="Y20" s="384"/>
      <c r="Z20" s="382"/>
      <c r="AA20" s="384"/>
      <c r="AB20" s="382"/>
      <c r="AC20" s="384"/>
      <c r="AD20" s="382"/>
      <c r="AE20" s="384"/>
      <c r="AF20" s="382"/>
      <c r="AG20" s="384"/>
      <c r="AH20" s="382"/>
      <c r="AI20" s="413"/>
      <c r="AJ20" s="382"/>
      <c r="AK20" s="384"/>
    </row>
    <row r="21" spans="3:37" s="1" customFormat="1" ht="13.5">
      <c r="C21" s="412" t="s">
        <v>133</v>
      </c>
      <c r="D21" s="637" t="s">
        <v>136</v>
      </c>
      <c r="E21" s="637"/>
      <c r="F21" s="637"/>
      <c r="G21" s="637"/>
      <c r="H21" s="638"/>
      <c r="I21" s="378">
        <f>'Output Planerfolgsrechnung'!F25</f>
        <v>0</v>
      </c>
      <c r="J21" s="379">
        <f t="shared" si="4"/>
        <v>0</v>
      </c>
      <c r="K21" s="18" t="str">
        <f t="shared" si="0"/>
        <v>ü</v>
      </c>
      <c r="L21" s="380">
        <f t="shared" si="5"/>
        <v>0</v>
      </c>
      <c r="M21" s="381">
        <f t="shared" si="1"/>
        <v>0</v>
      </c>
      <c r="N21" s="382"/>
      <c r="O21" s="384"/>
      <c r="P21" s="382"/>
      <c r="Q21" s="384"/>
      <c r="R21" s="382"/>
      <c r="S21" s="384"/>
      <c r="T21" s="382"/>
      <c r="U21" s="384"/>
      <c r="V21" s="382"/>
      <c r="W21" s="384"/>
      <c r="X21" s="382"/>
      <c r="Y21" s="384"/>
      <c r="Z21" s="382"/>
      <c r="AA21" s="384"/>
      <c r="AB21" s="382"/>
      <c r="AC21" s="384"/>
      <c r="AD21" s="382"/>
      <c r="AE21" s="384"/>
      <c r="AF21" s="382"/>
      <c r="AG21" s="384"/>
      <c r="AH21" s="382"/>
      <c r="AI21" s="413"/>
      <c r="AJ21" s="382"/>
      <c r="AK21" s="384"/>
    </row>
    <row r="22" spans="3:37" s="1" customFormat="1" ht="13.5">
      <c r="C22" s="412" t="s">
        <v>133</v>
      </c>
      <c r="D22" s="631"/>
      <c r="E22" s="631"/>
      <c r="F22" s="631"/>
      <c r="G22" s="631"/>
      <c r="H22" s="632"/>
      <c r="I22" s="378"/>
      <c r="J22" s="379">
        <f t="shared" si="4"/>
        <v>0</v>
      </c>
      <c r="K22" s="18" t="str">
        <f t="shared" si="0"/>
        <v>ü</v>
      </c>
      <c r="L22" s="380">
        <f t="shared" si="5"/>
        <v>0</v>
      </c>
      <c r="M22" s="381">
        <f t="shared" si="1"/>
        <v>0</v>
      </c>
      <c r="N22" s="382"/>
      <c r="O22" s="384"/>
      <c r="P22" s="382"/>
      <c r="Q22" s="384"/>
      <c r="R22" s="382"/>
      <c r="S22" s="384"/>
      <c r="T22" s="382"/>
      <c r="U22" s="384"/>
      <c r="V22" s="382"/>
      <c r="W22" s="384"/>
      <c r="X22" s="382"/>
      <c r="Y22" s="384"/>
      <c r="Z22" s="382"/>
      <c r="AA22" s="384"/>
      <c r="AB22" s="382"/>
      <c r="AC22" s="384"/>
      <c r="AD22" s="382"/>
      <c r="AE22" s="384"/>
      <c r="AF22" s="382"/>
      <c r="AG22" s="384"/>
      <c r="AH22" s="382"/>
      <c r="AI22" s="413"/>
      <c r="AJ22" s="382"/>
      <c r="AK22" s="384"/>
    </row>
    <row r="23" spans="3:37" s="1" customFormat="1" ht="13.5">
      <c r="C23" s="414" t="s">
        <v>133</v>
      </c>
      <c r="D23" s="633"/>
      <c r="E23" s="633"/>
      <c r="F23" s="633"/>
      <c r="G23" s="633"/>
      <c r="H23" s="634"/>
      <c r="I23" s="415"/>
      <c r="J23" s="416">
        <f t="shared" si="4"/>
        <v>0</v>
      </c>
      <c r="K23" s="22" t="str">
        <f t="shared" si="0"/>
        <v>ü</v>
      </c>
      <c r="L23" s="417">
        <f t="shared" si="5"/>
        <v>0</v>
      </c>
      <c r="M23" s="418">
        <f t="shared" si="1"/>
        <v>0</v>
      </c>
      <c r="N23" s="409"/>
      <c r="O23" s="410"/>
      <c r="P23" s="409"/>
      <c r="Q23" s="410"/>
      <c r="R23" s="409"/>
      <c r="S23" s="410"/>
      <c r="T23" s="409"/>
      <c r="U23" s="410"/>
      <c r="V23" s="409"/>
      <c r="W23" s="410"/>
      <c r="X23" s="409"/>
      <c r="Y23" s="410"/>
      <c r="Z23" s="409"/>
      <c r="AA23" s="410"/>
      <c r="AB23" s="409"/>
      <c r="AC23" s="410"/>
      <c r="AD23" s="409"/>
      <c r="AE23" s="410"/>
      <c r="AF23" s="409"/>
      <c r="AG23" s="410"/>
      <c r="AH23" s="409"/>
      <c r="AI23" s="411"/>
      <c r="AJ23" s="409"/>
      <c r="AK23" s="410"/>
    </row>
    <row r="24" spans="3:37" s="1" customFormat="1" ht="13.5">
      <c r="C24" s="393" t="s">
        <v>130</v>
      </c>
      <c r="D24" s="419" t="s">
        <v>137</v>
      </c>
      <c r="E24" s="419"/>
      <c r="F24" s="419"/>
      <c r="G24" s="419"/>
      <c r="H24" s="419"/>
      <c r="I24" s="394">
        <f t="shared" ref="I24:AK24" si="6">SUM(I15:I23)</f>
        <v>0</v>
      </c>
      <c r="J24" s="395">
        <f t="shared" si="6"/>
        <v>0</v>
      </c>
      <c r="K24" s="20" t="str">
        <f t="shared" si="0"/>
        <v>ü</v>
      </c>
      <c r="L24" s="420">
        <f t="shared" si="6"/>
        <v>0</v>
      </c>
      <c r="M24" s="421">
        <f t="shared" si="1"/>
        <v>0</v>
      </c>
      <c r="N24" s="398">
        <f t="shared" si="6"/>
        <v>0</v>
      </c>
      <c r="O24" s="400">
        <f t="shared" si="6"/>
        <v>0</v>
      </c>
      <c r="P24" s="398">
        <f t="shared" si="6"/>
        <v>0</v>
      </c>
      <c r="Q24" s="400">
        <f t="shared" si="6"/>
        <v>0</v>
      </c>
      <c r="R24" s="398">
        <f t="shared" si="6"/>
        <v>0</v>
      </c>
      <c r="S24" s="400">
        <f t="shared" si="6"/>
        <v>0</v>
      </c>
      <c r="T24" s="398">
        <f t="shared" si="6"/>
        <v>0</v>
      </c>
      <c r="U24" s="400">
        <f t="shared" si="6"/>
        <v>0</v>
      </c>
      <c r="V24" s="398">
        <f t="shared" si="6"/>
        <v>0</v>
      </c>
      <c r="W24" s="400">
        <f t="shared" si="6"/>
        <v>0</v>
      </c>
      <c r="X24" s="398">
        <f t="shared" si="6"/>
        <v>0</v>
      </c>
      <c r="Y24" s="400">
        <f t="shared" si="6"/>
        <v>0</v>
      </c>
      <c r="Z24" s="398">
        <f t="shared" si="6"/>
        <v>0</v>
      </c>
      <c r="AA24" s="400">
        <f t="shared" si="6"/>
        <v>0</v>
      </c>
      <c r="AB24" s="398">
        <f t="shared" si="6"/>
        <v>0</v>
      </c>
      <c r="AC24" s="400">
        <f t="shared" si="6"/>
        <v>0</v>
      </c>
      <c r="AD24" s="398">
        <f t="shared" si="6"/>
        <v>0</v>
      </c>
      <c r="AE24" s="400">
        <f t="shared" si="6"/>
        <v>0</v>
      </c>
      <c r="AF24" s="398">
        <f t="shared" si="6"/>
        <v>0</v>
      </c>
      <c r="AG24" s="400">
        <f t="shared" si="6"/>
        <v>0</v>
      </c>
      <c r="AH24" s="422">
        <f t="shared" si="6"/>
        <v>0</v>
      </c>
      <c r="AI24" s="423">
        <f t="shared" si="6"/>
        <v>0</v>
      </c>
      <c r="AJ24" s="398">
        <f t="shared" si="6"/>
        <v>0</v>
      </c>
      <c r="AK24" s="400">
        <f t="shared" si="6"/>
        <v>0</v>
      </c>
    </row>
    <row r="25" spans="3:37" s="1" customFormat="1" ht="13.5">
      <c r="C25" s="424" t="s">
        <v>130</v>
      </c>
      <c r="D25" s="619" t="s">
        <v>138</v>
      </c>
      <c r="E25" s="619"/>
      <c r="F25" s="619"/>
      <c r="G25" s="619"/>
      <c r="H25" s="620"/>
      <c r="I25" s="394">
        <f t="shared" ref="I25:AK25" si="7">I13-I24</f>
        <v>0</v>
      </c>
      <c r="J25" s="395">
        <f t="shared" si="7"/>
        <v>0</v>
      </c>
      <c r="K25" s="20" t="str">
        <f t="shared" si="0"/>
        <v>ü</v>
      </c>
      <c r="L25" s="425">
        <f t="shared" si="7"/>
        <v>0</v>
      </c>
      <c r="M25" s="426">
        <f t="shared" si="1"/>
        <v>0</v>
      </c>
      <c r="N25" s="427">
        <f t="shared" si="7"/>
        <v>0</v>
      </c>
      <c r="O25" s="428">
        <f t="shared" si="7"/>
        <v>0</v>
      </c>
      <c r="P25" s="427">
        <f t="shared" si="7"/>
        <v>0</v>
      </c>
      <c r="Q25" s="428">
        <f t="shared" si="7"/>
        <v>0</v>
      </c>
      <c r="R25" s="427">
        <f t="shared" si="7"/>
        <v>0</v>
      </c>
      <c r="S25" s="428">
        <f t="shared" si="7"/>
        <v>0</v>
      </c>
      <c r="T25" s="427">
        <f t="shared" si="7"/>
        <v>0</v>
      </c>
      <c r="U25" s="428">
        <f t="shared" si="7"/>
        <v>0</v>
      </c>
      <c r="V25" s="427">
        <f t="shared" si="7"/>
        <v>0</v>
      </c>
      <c r="W25" s="428">
        <f t="shared" si="7"/>
        <v>0</v>
      </c>
      <c r="X25" s="427">
        <f t="shared" si="7"/>
        <v>0</v>
      </c>
      <c r="Y25" s="428">
        <f t="shared" si="7"/>
        <v>0</v>
      </c>
      <c r="Z25" s="427">
        <f t="shared" si="7"/>
        <v>0</v>
      </c>
      <c r="AA25" s="428">
        <f t="shared" si="7"/>
        <v>0</v>
      </c>
      <c r="AB25" s="427">
        <f t="shared" si="7"/>
        <v>0</v>
      </c>
      <c r="AC25" s="428">
        <f t="shared" si="7"/>
        <v>0</v>
      </c>
      <c r="AD25" s="427">
        <f t="shared" si="7"/>
        <v>0</v>
      </c>
      <c r="AE25" s="428">
        <f t="shared" si="7"/>
        <v>0</v>
      </c>
      <c r="AF25" s="427">
        <f t="shared" si="7"/>
        <v>0</v>
      </c>
      <c r="AG25" s="428">
        <f t="shared" si="7"/>
        <v>0</v>
      </c>
      <c r="AH25" s="427">
        <f t="shared" si="7"/>
        <v>0</v>
      </c>
      <c r="AI25" s="429">
        <f t="shared" si="7"/>
        <v>0</v>
      </c>
      <c r="AJ25" s="427">
        <f t="shared" si="7"/>
        <v>0</v>
      </c>
      <c r="AK25" s="428">
        <f t="shared" si="7"/>
        <v>0</v>
      </c>
    </row>
    <row r="26" spans="3:37" s="1" customFormat="1" ht="13.5">
      <c r="C26" s="401"/>
      <c r="D26" s="621" t="s">
        <v>139</v>
      </c>
      <c r="E26" s="621"/>
      <c r="F26" s="621"/>
      <c r="G26" s="621"/>
      <c r="H26" s="622"/>
      <c r="I26" s="430">
        <f t="shared" ref="I26:AK26" si="8">+I14-I24</f>
        <v>0</v>
      </c>
      <c r="J26" s="363">
        <f t="shared" si="8"/>
        <v>0</v>
      </c>
      <c r="K26" s="26" t="str">
        <f t="shared" si="0"/>
        <v>ü</v>
      </c>
      <c r="L26" s="364">
        <f>+L14-L24</f>
        <v>0</v>
      </c>
      <c r="M26" s="365">
        <f t="shared" si="1"/>
        <v>0</v>
      </c>
      <c r="N26" s="362">
        <f t="shared" si="8"/>
        <v>0</v>
      </c>
      <c r="O26" s="404">
        <f t="shared" si="8"/>
        <v>0</v>
      </c>
      <c r="P26" s="362">
        <f t="shared" si="8"/>
        <v>0</v>
      </c>
      <c r="Q26" s="404">
        <f t="shared" si="8"/>
        <v>0</v>
      </c>
      <c r="R26" s="362">
        <f t="shared" si="8"/>
        <v>0</v>
      </c>
      <c r="S26" s="404">
        <f t="shared" si="8"/>
        <v>0</v>
      </c>
      <c r="T26" s="362">
        <f t="shared" si="8"/>
        <v>0</v>
      </c>
      <c r="U26" s="404">
        <f t="shared" si="8"/>
        <v>0</v>
      </c>
      <c r="V26" s="362">
        <f t="shared" si="8"/>
        <v>0</v>
      </c>
      <c r="W26" s="404">
        <f t="shared" si="8"/>
        <v>0</v>
      </c>
      <c r="X26" s="362">
        <f t="shared" si="8"/>
        <v>0</v>
      </c>
      <c r="Y26" s="404">
        <f t="shared" si="8"/>
        <v>0</v>
      </c>
      <c r="Z26" s="362">
        <f t="shared" si="8"/>
        <v>0</v>
      </c>
      <c r="AA26" s="404">
        <f t="shared" si="8"/>
        <v>0</v>
      </c>
      <c r="AB26" s="362">
        <f t="shared" si="8"/>
        <v>0</v>
      </c>
      <c r="AC26" s="404">
        <f t="shared" si="8"/>
        <v>0</v>
      </c>
      <c r="AD26" s="362">
        <f t="shared" si="8"/>
        <v>0</v>
      </c>
      <c r="AE26" s="404">
        <f t="shared" si="8"/>
        <v>0</v>
      </c>
      <c r="AF26" s="362">
        <f t="shared" si="8"/>
        <v>0</v>
      </c>
      <c r="AG26" s="404">
        <f t="shared" si="8"/>
        <v>0</v>
      </c>
      <c r="AH26" s="362">
        <f t="shared" si="8"/>
        <v>0</v>
      </c>
      <c r="AI26" s="403">
        <f t="shared" si="8"/>
        <v>0</v>
      </c>
      <c r="AJ26" s="362">
        <f t="shared" si="8"/>
        <v>0</v>
      </c>
      <c r="AK26" s="404">
        <f t="shared" si="8"/>
        <v>0</v>
      </c>
    </row>
    <row r="27" spans="3:37" s="1" customFormat="1" ht="13.5">
      <c r="C27" s="385" t="s">
        <v>129</v>
      </c>
      <c r="D27" s="635" t="s">
        <v>140</v>
      </c>
      <c r="E27" s="635"/>
      <c r="F27" s="635"/>
      <c r="G27" s="635"/>
      <c r="H27" s="636"/>
      <c r="I27" s="405">
        <f>'Input Geschäftsgang'!G55+'Input Geschäftsgang'!G62+'Input Geschäftsgang'!G69</f>
        <v>0</v>
      </c>
      <c r="J27" s="406">
        <f t="shared" ref="J27:J34" si="9">N27+P27+R27+T27+V27+X27+Z27+AB27+AD27+AF27+AH27+AJ27</f>
        <v>0</v>
      </c>
      <c r="K27" s="21" t="str">
        <f t="shared" si="0"/>
        <v>ü</v>
      </c>
      <c r="L27" s="407">
        <f t="shared" ref="L27:L34" si="10">O27+Q27+S27+U27+W27+Y27+AA27+AC27+AE27+AG27+AI27+AK27</f>
        <v>0</v>
      </c>
      <c r="M27" s="408">
        <f t="shared" si="1"/>
        <v>0</v>
      </c>
      <c r="N27" s="409"/>
      <c r="O27" s="410"/>
      <c r="P27" s="409"/>
      <c r="Q27" s="410"/>
      <c r="R27" s="409"/>
      <c r="S27" s="410"/>
      <c r="T27" s="409"/>
      <c r="U27" s="410"/>
      <c r="V27" s="409"/>
      <c r="W27" s="410"/>
      <c r="X27" s="409"/>
      <c r="Y27" s="410"/>
      <c r="Z27" s="409"/>
      <c r="AA27" s="410"/>
      <c r="AB27" s="409"/>
      <c r="AC27" s="410"/>
      <c r="AD27" s="409"/>
      <c r="AE27" s="410"/>
      <c r="AF27" s="409"/>
      <c r="AG27" s="410"/>
      <c r="AH27" s="409"/>
      <c r="AI27" s="410"/>
      <c r="AJ27" s="409"/>
      <c r="AK27" s="410"/>
    </row>
    <row r="28" spans="3:37" s="1" customFormat="1" ht="13.5">
      <c r="C28" s="377" t="s">
        <v>129</v>
      </c>
      <c r="D28" s="637" t="s">
        <v>151</v>
      </c>
      <c r="E28" s="637"/>
      <c r="F28" s="637"/>
      <c r="G28" s="637"/>
      <c r="H28" s="638"/>
      <c r="I28" s="378">
        <f>MAX('Output Mittelflussrechnung'!F30+'Output Mittelflussrechnung'!F29,0)</f>
        <v>0</v>
      </c>
      <c r="J28" s="379">
        <f t="shared" si="9"/>
        <v>0</v>
      </c>
      <c r="K28" s="18" t="str">
        <f t="shared" si="0"/>
        <v>ü</v>
      </c>
      <c r="L28" s="380">
        <f t="shared" si="10"/>
        <v>0</v>
      </c>
      <c r="M28" s="381">
        <f t="shared" si="1"/>
        <v>0</v>
      </c>
      <c r="N28" s="382"/>
      <c r="O28" s="384"/>
      <c r="P28" s="382"/>
      <c r="Q28" s="384"/>
      <c r="R28" s="382"/>
      <c r="S28" s="384"/>
      <c r="T28" s="382"/>
      <c r="U28" s="384"/>
      <c r="V28" s="382"/>
      <c r="W28" s="384"/>
      <c r="X28" s="382"/>
      <c r="Y28" s="384"/>
      <c r="Z28" s="382"/>
      <c r="AA28" s="384"/>
      <c r="AB28" s="382"/>
      <c r="AC28" s="384"/>
      <c r="AD28" s="382"/>
      <c r="AE28" s="384"/>
      <c r="AF28" s="382"/>
      <c r="AG28" s="384"/>
      <c r="AH28" s="382"/>
      <c r="AI28" s="384"/>
      <c r="AJ28" s="382"/>
      <c r="AK28" s="384"/>
    </row>
    <row r="29" spans="3:37" s="1" customFormat="1" ht="13.5">
      <c r="C29" s="377" t="s">
        <v>129</v>
      </c>
      <c r="D29" s="637" t="s">
        <v>141</v>
      </c>
      <c r="E29" s="637"/>
      <c r="F29" s="637"/>
      <c r="G29" s="637"/>
      <c r="H29" s="638"/>
      <c r="I29" s="378">
        <f>MAX('Output Mittelflussrechnung'!F33,0)</f>
        <v>0</v>
      </c>
      <c r="J29" s="379">
        <f t="shared" si="9"/>
        <v>0</v>
      </c>
      <c r="K29" s="18" t="str">
        <f t="shared" si="0"/>
        <v>ü</v>
      </c>
      <c r="L29" s="380">
        <f t="shared" si="10"/>
        <v>0</v>
      </c>
      <c r="M29" s="381">
        <f t="shared" si="1"/>
        <v>0</v>
      </c>
      <c r="N29" s="382"/>
      <c r="O29" s="384"/>
      <c r="P29" s="382"/>
      <c r="Q29" s="384"/>
      <c r="R29" s="382"/>
      <c r="S29" s="384"/>
      <c r="T29" s="382"/>
      <c r="U29" s="384"/>
      <c r="V29" s="382"/>
      <c r="W29" s="384"/>
      <c r="X29" s="382"/>
      <c r="Y29" s="384"/>
      <c r="Z29" s="382"/>
      <c r="AA29" s="384"/>
      <c r="AB29" s="382"/>
      <c r="AC29" s="384"/>
      <c r="AD29" s="382"/>
      <c r="AE29" s="384"/>
      <c r="AF29" s="382"/>
      <c r="AG29" s="384"/>
      <c r="AH29" s="382"/>
      <c r="AI29" s="384"/>
      <c r="AJ29" s="382"/>
      <c r="AK29" s="384"/>
    </row>
    <row r="30" spans="3:37" s="1" customFormat="1" ht="13.5">
      <c r="C30" s="412" t="s">
        <v>129</v>
      </c>
      <c r="D30" s="631"/>
      <c r="E30" s="631"/>
      <c r="F30" s="631"/>
      <c r="G30" s="631"/>
      <c r="H30" s="632"/>
      <c r="I30" s="378"/>
      <c r="J30" s="379">
        <f t="shared" si="9"/>
        <v>0</v>
      </c>
      <c r="K30" s="18" t="str">
        <f t="shared" si="0"/>
        <v>ü</v>
      </c>
      <c r="L30" s="380">
        <f t="shared" si="10"/>
        <v>0</v>
      </c>
      <c r="M30" s="381">
        <f t="shared" si="1"/>
        <v>0</v>
      </c>
      <c r="N30" s="382"/>
      <c r="O30" s="384"/>
      <c r="P30" s="382"/>
      <c r="Q30" s="384"/>
      <c r="R30" s="382"/>
      <c r="S30" s="384"/>
      <c r="T30" s="382"/>
      <c r="U30" s="384"/>
      <c r="V30" s="382"/>
      <c r="W30" s="384"/>
      <c r="X30" s="382"/>
      <c r="Y30" s="384"/>
      <c r="Z30" s="382"/>
      <c r="AA30" s="384"/>
      <c r="AB30" s="382"/>
      <c r="AC30" s="384"/>
      <c r="AD30" s="382"/>
      <c r="AE30" s="384"/>
      <c r="AF30" s="382"/>
      <c r="AG30" s="384"/>
      <c r="AH30" s="382"/>
      <c r="AI30" s="384"/>
      <c r="AJ30" s="382"/>
      <c r="AK30" s="384"/>
    </row>
    <row r="31" spans="3:37" s="1" customFormat="1" ht="13.5">
      <c r="C31" s="377" t="s">
        <v>133</v>
      </c>
      <c r="D31" s="637" t="s">
        <v>142</v>
      </c>
      <c r="E31" s="637"/>
      <c r="F31" s="637"/>
      <c r="G31" s="637"/>
      <c r="H31" s="638"/>
      <c r="I31" s="378">
        <f>-('Input Geschäftsgang'!G54+'Input Geschäftsgang'!G61+'Input Geschäftsgang'!G68)</f>
        <v>0</v>
      </c>
      <c r="J31" s="379">
        <f t="shared" si="9"/>
        <v>0</v>
      </c>
      <c r="K31" s="18" t="str">
        <f t="shared" si="0"/>
        <v>ü</v>
      </c>
      <c r="L31" s="380">
        <f t="shared" si="10"/>
        <v>0</v>
      </c>
      <c r="M31" s="381">
        <f t="shared" si="1"/>
        <v>0</v>
      </c>
      <c r="N31" s="382"/>
      <c r="O31" s="384"/>
      <c r="P31" s="382"/>
      <c r="Q31" s="384"/>
      <c r="R31" s="382"/>
      <c r="S31" s="384"/>
      <c r="T31" s="382"/>
      <c r="U31" s="384"/>
      <c r="V31" s="382"/>
      <c r="W31" s="384"/>
      <c r="X31" s="382"/>
      <c r="Y31" s="384"/>
      <c r="Z31" s="382"/>
      <c r="AA31" s="384"/>
      <c r="AB31" s="382"/>
      <c r="AC31" s="384"/>
      <c r="AD31" s="382"/>
      <c r="AE31" s="384"/>
      <c r="AF31" s="382"/>
      <c r="AG31" s="384"/>
      <c r="AH31" s="382"/>
      <c r="AI31" s="384"/>
      <c r="AJ31" s="382"/>
      <c r="AK31" s="384"/>
    </row>
    <row r="32" spans="3:37" s="1" customFormat="1" ht="13.5">
      <c r="C32" s="377" t="s">
        <v>133</v>
      </c>
      <c r="D32" s="637" t="s">
        <v>152</v>
      </c>
      <c r="E32" s="637"/>
      <c r="F32" s="637"/>
      <c r="G32" s="637"/>
      <c r="H32" s="638"/>
      <c r="I32" s="378">
        <f>-MIN('Output Mittelflussrechnung'!F30+'Output Mittelflussrechnung'!F29,0)</f>
        <v>0</v>
      </c>
      <c r="J32" s="379">
        <f t="shared" si="9"/>
        <v>0</v>
      </c>
      <c r="K32" s="18" t="str">
        <f t="shared" si="0"/>
        <v>ü</v>
      </c>
      <c r="L32" s="380">
        <f t="shared" si="10"/>
        <v>0</v>
      </c>
      <c r="M32" s="381">
        <f t="shared" si="1"/>
        <v>0</v>
      </c>
      <c r="N32" s="382"/>
      <c r="O32" s="384"/>
      <c r="P32" s="382"/>
      <c r="Q32" s="384"/>
      <c r="R32" s="382"/>
      <c r="S32" s="384"/>
      <c r="T32" s="382"/>
      <c r="U32" s="384"/>
      <c r="V32" s="382"/>
      <c r="W32" s="384"/>
      <c r="X32" s="382"/>
      <c r="Y32" s="384"/>
      <c r="Z32" s="382"/>
      <c r="AA32" s="384"/>
      <c r="AB32" s="382"/>
      <c r="AC32" s="384"/>
      <c r="AD32" s="382"/>
      <c r="AE32" s="384"/>
      <c r="AF32" s="382"/>
      <c r="AG32" s="384"/>
      <c r="AH32" s="382"/>
      <c r="AI32" s="384"/>
      <c r="AJ32" s="382"/>
      <c r="AK32" s="384"/>
    </row>
    <row r="33" spans="3:37" s="1" customFormat="1" ht="13.5">
      <c r="C33" s="377" t="s">
        <v>133</v>
      </c>
      <c r="D33" s="637" t="s">
        <v>149</v>
      </c>
      <c r="E33" s="637"/>
      <c r="F33" s="637"/>
      <c r="G33" s="637"/>
      <c r="H33" s="638"/>
      <c r="I33" s="378">
        <f>-MIN('Output Mittelflussrechnung'!F34,0)</f>
        <v>0</v>
      </c>
      <c r="J33" s="379">
        <f t="shared" si="9"/>
        <v>0</v>
      </c>
      <c r="K33" s="18" t="str">
        <f t="shared" si="0"/>
        <v>ü</v>
      </c>
      <c r="L33" s="380">
        <f t="shared" si="10"/>
        <v>0</v>
      </c>
      <c r="M33" s="381">
        <f t="shared" si="1"/>
        <v>0</v>
      </c>
      <c r="N33" s="382"/>
      <c r="O33" s="384"/>
      <c r="P33" s="382"/>
      <c r="Q33" s="384"/>
      <c r="R33" s="382"/>
      <c r="S33" s="384"/>
      <c r="T33" s="382"/>
      <c r="U33" s="384"/>
      <c r="V33" s="382"/>
      <c r="W33" s="384"/>
      <c r="X33" s="382"/>
      <c r="Y33" s="384"/>
      <c r="Z33" s="382"/>
      <c r="AA33" s="384"/>
      <c r="AB33" s="382"/>
      <c r="AC33" s="384"/>
      <c r="AD33" s="382"/>
      <c r="AE33" s="384"/>
      <c r="AF33" s="382"/>
      <c r="AG33" s="384"/>
      <c r="AH33" s="382"/>
      <c r="AI33" s="384"/>
      <c r="AJ33" s="382"/>
      <c r="AK33" s="384"/>
    </row>
    <row r="34" spans="3:37" s="1" customFormat="1" ht="13.5">
      <c r="C34" s="431" t="s">
        <v>133</v>
      </c>
      <c r="D34" s="629"/>
      <c r="E34" s="629"/>
      <c r="F34" s="629"/>
      <c r="G34" s="629"/>
      <c r="H34" s="630"/>
      <c r="I34" s="405"/>
      <c r="J34" s="406">
        <f t="shared" si="9"/>
        <v>0</v>
      </c>
      <c r="K34" s="21" t="str">
        <f t="shared" si="0"/>
        <v>ü</v>
      </c>
      <c r="L34" s="388">
        <f t="shared" si="10"/>
        <v>0</v>
      </c>
      <c r="M34" s="389">
        <f t="shared" si="1"/>
        <v>0</v>
      </c>
      <c r="N34" s="409"/>
      <c r="O34" s="410"/>
      <c r="P34" s="409"/>
      <c r="Q34" s="410"/>
      <c r="R34" s="409"/>
      <c r="S34" s="410"/>
      <c r="T34" s="409"/>
      <c r="U34" s="410"/>
      <c r="V34" s="409"/>
      <c r="W34" s="410"/>
      <c r="X34" s="409"/>
      <c r="Y34" s="410"/>
      <c r="Z34" s="409"/>
      <c r="AA34" s="410"/>
      <c r="AB34" s="409"/>
      <c r="AC34" s="410"/>
      <c r="AD34" s="409"/>
      <c r="AE34" s="410"/>
      <c r="AF34" s="409"/>
      <c r="AG34" s="410"/>
      <c r="AH34" s="409"/>
      <c r="AI34" s="410"/>
      <c r="AJ34" s="409"/>
      <c r="AK34" s="410"/>
    </row>
    <row r="35" spans="3:37" s="1" customFormat="1" ht="13.5">
      <c r="C35" s="432" t="s">
        <v>130</v>
      </c>
      <c r="D35" s="619" t="s">
        <v>143</v>
      </c>
      <c r="E35" s="619"/>
      <c r="F35" s="619"/>
      <c r="G35" s="619"/>
      <c r="H35" s="620"/>
      <c r="I35" s="394">
        <f>I25+SUM(I27:I29)-SUM(I31:I34)</f>
        <v>0</v>
      </c>
      <c r="J35" s="395">
        <f>J25+SUM(J27:J29)-SUM(J31:J34)</f>
        <v>0</v>
      </c>
      <c r="K35" s="20" t="str">
        <f t="shared" si="0"/>
        <v>ü</v>
      </c>
      <c r="L35" s="425">
        <f>L25+SUM(L27:L30)-SUM(L31:L34)</f>
        <v>0</v>
      </c>
      <c r="M35" s="426">
        <f t="shared" si="1"/>
        <v>0</v>
      </c>
      <c r="N35" s="427">
        <f t="shared" ref="N35:AK35" si="11">N25+SUM(N27:N30)-SUM(N31:N34)</f>
        <v>0</v>
      </c>
      <c r="O35" s="433">
        <f t="shared" si="11"/>
        <v>0</v>
      </c>
      <c r="P35" s="427">
        <f t="shared" si="11"/>
        <v>0</v>
      </c>
      <c r="Q35" s="433">
        <f t="shared" si="11"/>
        <v>0</v>
      </c>
      <c r="R35" s="427">
        <f t="shared" si="11"/>
        <v>0</v>
      </c>
      <c r="S35" s="433">
        <f t="shared" si="11"/>
        <v>0</v>
      </c>
      <c r="T35" s="427">
        <f t="shared" si="11"/>
        <v>0</v>
      </c>
      <c r="U35" s="433">
        <f t="shared" si="11"/>
        <v>0</v>
      </c>
      <c r="V35" s="427">
        <f t="shared" si="11"/>
        <v>0</v>
      </c>
      <c r="W35" s="433">
        <f t="shared" si="11"/>
        <v>0</v>
      </c>
      <c r="X35" s="427">
        <f t="shared" si="11"/>
        <v>0</v>
      </c>
      <c r="Y35" s="433">
        <f t="shared" si="11"/>
        <v>0</v>
      </c>
      <c r="Z35" s="427">
        <f t="shared" si="11"/>
        <v>0</v>
      </c>
      <c r="AA35" s="433">
        <f t="shared" si="11"/>
        <v>0</v>
      </c>
      <c r="AB35" s="427">
        <f t="shared" si="11"/>
        <v>0</v>
      </c>
      <c r="AC35" s="433">
        <f t="shared" si="11"/>
        <v>0</v>
      </c>
      <c r="AD35" s="427">
        <f t="shared" si="11"/>
        <v>0</v>
      </c>
      <c r="AE35" s="433">
        <f t="shared" si="11"/>
        <v>0</v>
      </c>
      <c r="AF35" s="427">
        <f t="shared" si="11"/>
        <v>0</v>
      </c>
      <c r="AG35" s="433">
        <f t="shared" si="11"/>
        <v>0</v>
      </c>
      <c r="AH35" s="427">
        <f t="shared" si="11"/>
        <v>0</v>
      </c>
      <c r="AI35" s="433">
        <f t="shared" si="11"/>
        <v>0</v>
      </c>
      <c r="AJ35" s="427">
        <f t="shared" si="11"/>
        <v>0</v>
      </c>
      <c r="AK35" s="428">
        <f t="shared" si="11"/>
        <v>0</v>
      </c>
    </row>
    <row r="36" spans="3:37" s="1" customFormat="1" ht="13.5">
      <c r="C36" s="401"/>
      <c r="D36" s="621" t="s">
        <v>144</v>
      </c>
      <c r="E36" s="621"/>
      <c r="F36" s="621"/>
      <c r="G36" s="621"/>
      <c r="H36" s="622"/>
      <c r="I36" s="362">
        <f>+I26+SUM(I27:I29)-SUM(I31:I34)</f>
        <v>0</v>
      </c>
      <c r="J36" s="363">
        <f>+J26+SUM(J27:J29)-SUM(J31:J34)</f>
        <v>0</v>
      </c>
      <c r="K36" s="26" t="str">
        <f t="shared" si="0"/>
        <v>ü</v>
      </c>
      <c r="L36" s="364">
        <f>+L26+SUM(L27:L30)-SUM(L31:L34)</f>
        <v>0</v>
      </c>
      <c r="M36" s="365">
        <f t="shared" si="1"/>
        <v>0</v>
      </c>
      <c r="N36" s="362">
        <f t="shared" ref="N36:AK36" si="12">+N26+SUM(N27:N30)-SUM(N31:N34)</f>
        <v>0</v>
      </c>
      <c r="O36" s="402">
        <f t="shared" si="12"/>
        <v>0</v>
      </c>
      <c r="P36" s="362">
        <f t="shared" si="12"/>
        <v>0</v>
      </c>
      <c r="Q36" s="402">
        <f t="shared" si="12"/>
        <v>0</v>
      </c>
      <c r="R36" s="362">
        <f t="shared" si="12"/>
        <v>0</v>
      </c>
      <c r="S36" s="402">
        <f t="shared" si="12"/>
        <v>0</v>
      </c>
      <c r="T36" s="362">
        <f t="shared" si="12"/>
        <v>0</v>
      </c>
      <c r="U36" s="402">
        <f t="shared" si="12"/>
        <v>0</v>
      </c>
      <c r="V36" s="362">
        <f t="shared" si="12"/>
        <v>0</v>
      </c>
      <c r="W36" s="402">
        <f t="shared" si="12"/>
        <v>0</v>
      </c>
      <c r="X36" s="362">
        <f t="shared" si="12"/>
        <v>0</v>
      </c>
      <c r="Y36" s="402">
        <f t="shared" si="12"/>
        <v>0</v>
      </c>
      <c r="Z36" s="362">
        <f t="shared" si="12"/>
        <v>0</v>
      </c>
      <c r="AA36" s="402">
        <f t="shared" si="12"/>
        <v>0</v>
      </c>
      <c r="AB36" s="362">
        <f t="shared" si="12"/>
        <v>0</v>
      </c>
      <c r="AC36" s="402">
        <f t="shared" si="12"/>
        <v>0</v>
      </c>
      <c r="AD36" s="362">
        <f t="shared" si="12"/>
        <v>0</v>
      </c>
      <c r="AE36" s="402">
        <f t="shared" si="12"/>
        <v>0</v>
      </c>
      <c r="AF36" s="362">
        <f t="shared" si="12"/>
        <v>0</v>
      </c>
      <c r="AG36" s="402">
        <f t="shared" si="12"/>
        <v>0</v>
      </c>
      <c r="AH36" s="362">
        <f t="shared" si="12"/>
        <v>0</v>
      </c>
      <c r="AI36" s="402">
        <f t="shared" si="12"/>
        <v>0</v>
      </c>
      <c r="AJ36" s="362">
        <f>I36</f>
        <v>0</v>
      </c>
      <c r="AK36" s="404">
        <f t="shared" si="12"/>
        <v>0</v>
      </c>
    </row>
    <row r="37" spans="3:37" s="1" customFormat="1" ht="14.25" thickBot="1">
      <c r="C37" s="434" t="s">
        <v>133</v>
      </c>
      <c r="D37" s="623" t="s">
        <v>150</v>
      </c>
      <c r="E37" s="623"/>
      <c r="F37" s="623"/>
      <c r="G37" s="623"/>
      <c r="H37" s="624"/>
      <c r="I37" s="435">
        <f>'Input Eröffnungsbilanz'!$K$13</f>
        <v>0</v>
      </c>
      <c r="J37" s="436">
        <f>N37</f>
        <v>0</v>
      </c>
      <c r="K37" s="24" t="str">
        <f t="shared" si="0"/>
        <v>ü</v>
      </c>
      <c r="L37" s="437">
        <f>N37</f>
        <v>0</v>
      </c>
      <c r="M37" s="438">
        <f t="shared" si="1"/>
        <v>0</v>
      </c>
      <c r="N37" s="439"/>
      <c r="O37" s="440"/>
      <c r="P37" s="439">
        <f t="shared" ref="P37:AK37" si="13">+N37</f>
        <v>0</v>
      </c>
      <c r="Q37" s="440">
        <f t="shared" si="13"/>
        <v>0</v>
      </c>
      <c r="R37" s="439">
        <f t="shared" si="13"/>
        <v>0</v>
      </c>
      <c r="S37" s="440">
        <f t="shared" si="13"/>
        <v>0</v>
      </c>
      <c r="T37" s="439">
        <f t="shared" si="13"/>
        <v>0</v>
      </c>
      <c r="U37" s="440">
        <f t="shared" si="13"/>
        <v>0</v>
      </c>
      <c r="V37" s="439">
        <f t="shared" si="13"/>
        <v>0</v>
      </c>
      <c r="W37" s="440">
        <f t="shared" si="13"/>
        <v>0</v>
      </c>
      <c r="X37" s="439">
        <f t="shared" si="13"/>
        <v>0</v>
      </c>
      <c r="Y37" s="440">
        <f t="shared" si="13"/>
        <v>0</v>
      </c>
      <c r="Z37" s="439">
        <f t="shared" si="13"/>
        <v>0</v>
      </c>
      <c r="AA37" s="440">
        <f t="shared" si="13"/>
        <v>0</v>
      </c>
      <c r="AB37" s="439">
        <f t="shared" si="13"/>
        <v>0</v>
      </c>
      <c r="AC37" s="440">
        <f t="shared" si="13"/>
        <v>0</v>
      </c>
      <c r="AD37" s="439">
        <f t="shared" si="13"/>
        <v>0</v>
      </c>
      <c r="AE37" s="440">
        <f t="shared" si="13"/>
        <v>0</v>
      </c>
      <c r="AF37" s="439">
        <f t="shared" si="13"/>
        <v>0</v>
      </c>
      <c r="AG37" s="440">
        <f t="shared" si="13"/>
        <v>0</v>
      </c>
      <c r="AH37" s="439">
        <f t="shared" si="13"/>
        <v>0</v>
      </c>
      <c r="AI37" s="440">
        <f t="shared" si="13"/>
        <v>0</v>
      </c>
      <c r="AJ37" s="435">
        <f>I37</f>
        <v>0</v>
      </c>
      <c r="AK37" s="440">
        <f t="shared" si="13"/>
        <v>0</v>
      </c>
    </row>
    <row r="38" spans="3:37" s="1" customFormat="1" ht="15.75" thickBot="1">
      <c r="C38" s="441" t="s">
        <v>130</v>
      </c>
      <c r="D38" s="625" t="s">
        <v>145</v>
      </c>
      <c r="E38" s="625"/>
      <c r="F38" s="625"/>
      <c r="G38" s="625"/>
      <c r="H38" s="626"/>
      <c r="I38" s="442">
        <f t="shared" ref="I38:AI38" si="14">I36-I37</f>
        <v>0</v>
      </c>
      <c r="J38" s="443">
        <f t="shared" si="14"/>
        <v>0</v>
      </c>
      <c r="K38" s="25" t="str">
        <f t="shared" si="0"/>
        <v>ü</v>
      </c>
      <c r="L38" s="444">
        <f t="shared" si="14"/>
        <v>0</v>
      </c>
      <c r="M38" s="445" t="s">
        <v>45</v>
      </c>
      <c r="N38" s="442">
        <f t="shared" si="14"/>
        <v>0</v>
      </c>
      <c r="O38" s="446">
        <f t="shared" si="14"/>
        <v>0</v>
      </c>
      <c r="P38" s="442">
        <f t="shared" si="14"/>
        <v>0</v>
      </c>
      <c r="Q38" s="446">
        <f t="shared" si="14"/>
        <v>0</v>
      </c>
      <c r="R38" s="442">
        <f t="shared" si="14"/>
        <v>0</v>
      </c>
      <c r="S38" s="446">
        <f t="shared" si="14"/>
        <v>0</v>
      </c>
      <c r="T38" s="442">
        <f t="shared" si="14"/>
        <v>0</v>
      </c>
      <c r="U38" s="446">
        <f t="shared" si="14"/>
        <v>0</v>
      </c>
      <c r="V38" s="442">
        <f t="shared" si="14"/>
        <v>0</v>
      </c>
      <c r="W38" s="446">
        <f t="shared" si="14"/>
        <v>0</v>
      </c>
      <c r="X38" s="442">
        <f t="shared" si="14"/>
        <v>0</v>
      </c>
      <c r="Y38" s="446">
        <f t="shared" si="14"/>
        <v>0</v>
      </c>
      <c r="Z38" s="442">
        <f t="shared" si="14"/>
        <v>0</v>
      </c>
      <c r="AA38" s="446">
        <f t="shared" si="14"/>
        <v>0</v>
      </c>
      <c r="AB38" s="442">
        <f t="shared" si="14"/>
        <v>0</v>
      </c>
      <c r="AC38" s="446">
        <f t="shared" si="14"/>
        <v>0</v>
      </c>
      <c r="AD38" s="442">
        <f t="shared" si="14"/>
        <v>0</v>
      </c>
      <c r="AE38" s="446">
        <f t="shared" si="14"/>
        <v>0</v>
      </c>
      <c r="AF38" s="442">
        <f t="shared" si="14"/>
        <v>0</v>
      </c>
      <c r="AG38" s="446">
        <f t="shared" si="14"/>
        <v>0</v>
      </c>
      <c r="AH38" s="442">
        <f t="shared" si="14"/>
        <v>0</v>
      </c>
      <c r="AI38" s="446">
        <f t="shared" si="14"/>
        <v>0</v>
      </c>
      <c r="AJ38" s="442">
        <f>I38</f>
        <v>0</v>
      </c>
      <c r="AK38" s="446">
        <f>AK36-AK37</f>
        <v>0</v>
      </c>
    </row>
    <row r="39" spans="3:37" s="1" customFormat="1" ht="12.75" customHeight="1">
      <c r="D39" s="27"/>
      <c r="E39" s="28"/>
      <c r="F39" s="27"/>
      <c r="G39" s="28"/>
      <c r="H39" s="29"/>
      <c r="K39" s="352"/>
      <c r="L39" s="352"/>
      <c r="M39" s="353"/>
      <c r="O39" s="29"/>
      <c r="AJ39" s="627" t="str">
        <f>IF(AJ8+AJ35=AJ36,"","Fehler: Die Summe aller Monatsvorgaben stimmt nicht mit der Jahresvorgabe überein!")</f>
        <v/>
      </c>
    </row>
    <row r="40" spans="3:37" s="1" customFormat="1" ht="14.25">
      <c r="D40" s="27"/>
      <c r="E40" s="28"/>
      <c r="F40" s="27"/>
      <c r="G40" s="28"/>
      <c r="H40" s="29"/>
      <c r="K40" s="352"/>
      <c r="L40" s="352"/>
      <c r="M40" s="353"/>
      <c r="O40" s="29"/>
      <c r="AJ40" s="628"/>
    </row>
    <row r="41" spans="3:37" s="1" customFormat="1" ht="14.25">
      <c r="D41" s="27"/>
      <c r="E41" s="28"/>
      <c r="F41" s="27"/>
      <c r="G41" s="28"/>
      <c r="H41" s="29"/>
      <c r="K41" s="352"/>
      <c r="L41" s="352"/>
      <c r="M41" s="353"/>
      <c r="O41" s="29"/>
      <c r="AJ41" s="628"/>
    </row>
    <row r="42" spans="3:37" s="1" customFormat="1" ht="14.25">
      <c r="D42" s="27"/>
      <c r="E42" s="28"/>
      <c r="F42" s="27"/>
      <c r="G42" s="28"/>
      <c r="H42" s="29"/>
      <c r="K42" s="352"/>
      <c r="L42" s="352"/>
      <c r="M42" s="353"/>
      <c r="O42" s="29"/>
      <c r="AJ42" s="628"/>
    </row>
    <row r="43" spans="3:37" s="1" customFormat="1" ht="14.25">
      <c r="D43" s="27"/>
      <c r="E43" s="28"/>
      <c r="F43" s="27"/>
      <c r="G43" s="28"/>
      <c r="H43" s="29"/>
      <c r="K43" s="352"/>
      <c r="L43" s="352"/>
      <c r="M43" s="353"/>
      <c r="O43" s="29"/>
      <c r="AJ43" s="628"/>
    </row>
    <row r="44" spans="3:37" s="1" customFormat="1" ht="14.25">
      <c r="D44" s="27"/>
      <c r="E44" s="28"/>
      <c r="F44" s="27"/>
      <c r="G44" s="28"/>
      <c r="H44" s="29"/>
      <c r="K44" s="352"/>
      <c r="L44" s="352"/>
      <c r="M44" s="353"/>
      <c r="O44" s="29"/>
      <c r="AJ44" s="628"/>
    </row>
    <row r="45" spans="3:37" s="1" customFormat="1" ht="14.25">
      <c r="D45" s="27"/>
      <c r="E45" s="28"/>
      <c r="F45" s="27"/>
      <c r="G45" s="28"/>
      <c r="H45" s="29"/>
      <c r="K45" s="352"/>
      <c r="L45" s="352"/>
      <c r="M45" s="353"/>
      <c r="O45" s="29"/>
      <c r="AJ45" s="628"/>
    </row>
    <row r="46" spans="3:37" s="1" customFormat="1" ht="14.25">
      <c r="D46" s="27"/>
      <c r="E46" s="28"/>
      <c r="F46" s="27"/>
      <c r="G46" s="28"/>
      <c r="H46" s="29"/>
      <c r="K46" s="352"/>
      <c r="L46" s="352"/>
      <c r="M46" s="353"/>
      <c r="O46" s="29"/>
    </row>
    <row r="47" spans="3:37" s="1" customFormat="1" ht="14.25">
      <c r="D47" s="27"/>
      <c r="E47" s="28"/>
      <c r="F47" s="27"/>
      <c r="G47" s="28"/>
      <c r="H47" s="29"/>
      <c r="K47" s="352"/>
      <c r="L47" s="352"/>
      <c r="M47" s="353"/>
      <c r="O47" s="29"/>
    </row>
    <row r="48" spans="3:37" s="1" customFormat="1" ht="14.25">
      <c r="D48" s="27"/>
      <c r="E48" s="28"/>
      <c r="F48" s="27"/>
      <c r="G48" s="28"/>
      <c r="H48" s="29"/>
      <c r="K48" s="352"/>
      <c r="L48" s="352"/>
      <c r="M48" s="353"/>
      <c r="O48" s="29"/>
    </row>
    <row r="49" spans="4:15" s="1" customFormat="1" ht="14.25">
      <c r="D49" s="27"/>
      <c r="E49" s="28"/>
      <c r="F49" s="27"/>
      <c r="G49" s="28"/>
      <c r="H49" s="29"/>
      <c r="K49" s="352"/>
      <c r="L49" s="352"/>
      <c r="M49" s="353"/>
      <c r="O49" s="29"/>
    </row>
    <row r="50" spans="4:15" s="1" customFormat="1" ht="14.25">
      <c r="D50" s="27"/>
      <c r="E50" s="28"/>
      <c r="F50" s="27"/>
      <c r="G50" s="28"/>
      <c r="H50" s="29"/>
      <c r="K50" s="352"/>
      <c r="L50" s="352"/>
      <c r="M50" s="353"/>
      <c r="O50" s="29"/>
    </row>
    <row r="51" spans="4:15" s="1" customFormat="1" ht="14.25">
      <c r="D51" s="27"/>
      <c r="E51" s="28"/>
      <c r="F51" s="27"/>
      <c r="G51" s="28"/>
      <c r="H51" s="29"/>
      <c r="K51" s="352"/>
      <c r="L51" s="352"/>
      <c r="M51" s="353"/>
      <c r="O51" s="29"/>
    </row>
    <row r="52" spans="4:15" s="1" customFormat="1" ht="14.25">
      <c r="D52" s="27"/>
      <c r="E52" s="28"/>
      <c r="F52" s="27"/>
      <c r="G52" s="28"/>
      <c r="H52" s="29"/>
      <c r="K52" s="352"/>
      <c r="L52" s="352"/>
      <c r="M52" s="353"/>
      <c r="O52" s="29"/>
    </row>
    <row r="53" spans="4:15" s="1" customFormat="1" ht="14.25">
      <c r="D53" s="27"/>
      <c r="E53" s="28"/>
      <c r="F53" s="27"/>
      <c r="G53" s="28"/>
      <c r="H53" s="29"/>
      <c r="K53" s="352"/>
      <c r="L53" s="352"/>
      <c r="M53" s="353"/>
      <c r="O53" s="29"/>
    </row>
    <row r="54" spans="4:15" s="1" customFormat="1" ht="14.25">
      <c r="D54" s="27"/>
      <c r="E54" s="28"/>
      <c r="F54" s="27"/>
      <c r="G54" s="28"/>
      <c r="H54" s="29"/>
      <c r="K54" s="352"/>
      <c r="L54" s="352"/>
      <c r="M54" s="353"/>
      <c r="O54" s="29"/>
    </row>
    <row r="55" spans="4:15" s="1" customFormat="1" ht="14.25">
      <c r="D55" s="27"/>
      <c r="E55" s="28"/>
      <c r="F55" s="27"/>
      <c r="G55" s="28"/>
      <c r="H55" s="29"/>
      <c r="K55" s="352"/>
      <c r="L55" s="352"/>
      <c r="M55" s="353"/>
      <c r="O55" s="29"/>
    </row>
    <row r="56" spans="4:15" s="1" customFormat="1" ht="14.25">
      <c r="D56" s="27"/>
      <c r="E56" s="28"/>
      <c r="F56" s="27"/>
      <c r="G56" s="28"/>
      <c r="H56" s="29"/>
      <c r="K56" s="352"/>
      <c r="L56" s="352"/>
      <c r="M56" s="353"/>
      <c r="O56" s="29"/>
    </row>
    <row r="57" spans="4:15" s="1" customFormat="1" ht="14.25">
      <c r="D57" s="27"/>
      <c r="E57" s="28"/>
      <c r="F57" s="27"/>
      <c r="G57" s="28"/>
      <c r="H57" s="29"/>
      <c r="K57" s="352"/>
      <c r="L57" s="352"/>
      <c r="M57" s="353"/>
      <c r="O57" s="29"/>
    </row>
    <row r="58" spans="4:15" s="1" customFormat="1" ht="14.25">
      <c r="D58" s="27"/>
      <c r="E58" s="28"/>
      <c r="F58" s="27"/>
      <c r="G58" s="28"/>
      <c r="H58" s="29"/>
      <c r="K58" s="352"/>
      <c r="L58" s="352"/>
      <c r="M58" s="353"/>
      <c r="O58" s="29"/>
    </row>
    <row r="59" spans="4:15" s="1" customFormat="1" ht="14.25">
      <c r="D59" s="27"/>
      <c r="E59" s="28"/>
      <c r="F59" s="27"/>
      <c r="G59" s="28"/>
      <c r="H59" s="29"/>
      <c r="K59" s="352"/>
      <c r="L59" s="352"/>
      <c r="M59" s="353"/>
      <c r="O59" s="29"/>
    </row>
    <row r="60" spans="4:15" s="1" customFormat="1" ht="14.25">
      <c r="D60" s="27"/>
      <c r="E60" s="28"/>
      <c r="F60" s="27"/>
      <c r="G60" s="28"/>
      <c r="H60" s="29"/>
      <c r="K60" s="352"/>
      <c r="L60" s="352"/>
      <c r="M60" s="353"/>
      <c r="O60" s="29"/>
    </row>
    <row r="61" spans="4:15" s="1" customFormat="1" ht="14.25">
      <c r="D61" s="27"/>
      <c r="E61" s="28"/>
      <c r="F61" s="27"/>
      <c r="G61" s="28"/>
      <c r="H61" s="29"/>
      <c r="K61" s="352"/>
      <c r="L61" s="352"/>
      <c r="M61" s="353"/>
      <c r="O61" s="29"/>
    </row>
    <row r="62" spans="4:15" s="1" customFormat="1" ht="14.25">
      <c r="D62" s="27"/>
      <c r="E62" s="28"/>
      <c r="F62" s="27"/>
      <c r="G62" s="28"/>
      <c r="H62" s="29"/>
      <c r="K62" s="352"/>
      <c r="L62" s="352"/>
      <c r="M62" s="353"/>
      <c r="O62" s="29"/>
    </row>
    <row r="63" spans="4:15" s="1" customFormat="1" ht="14.25">
      <c r="D63" s="27"/>
      <c r="E63" s="28"/>
      <c r="F63" s="27"/>
      <c r="G63" s="28"/>
      <c r="H63" s="29"/>
      <c r="K63" s="352"/>
      <c r="L63" s="352"/>
      <c r="M63" s="353"/>
      <c r="O63" s="29"/>
    </row>
    <row r="64" spans="4:15" s="1" customFormat="1" ht="14.25">
      <c r="D64" s="27"/>
      <c r="E64" s="28"/>
      <c r="F64" s="27"/>
      <c r="G64" s="28"/>
      <c r="H64" s="29"/>
      <c r="K64" s="352"/>
      <c r="L64" s="352"/>
      <c r="M64" s="353"/>
      <c r="O64" s="29"/>
    </row>
    <row r="65" spans="4:15" s="1" customFormat="1" ht="14.25">
      <c r="D65" s="27"/>
      <c r="E65" s="28"/>
      <c r="F65" s="27"/>
      <c r="G65" s="28"/>
      <c r="H65" s="29"/>
      <c r="K65" s="352"/>
      <c r="L65" s="352"/>
      <c r="M65" s="353"/>
      <c r="O65" s="29"/>
    </row>
    <row r="66" spans="4:15" s="1" customFormat="1" ht="14.25">
      <c r="D66" s="27"/>
      <c r="E66" s="28"/>
      <c r="F66" s="27"/>
      <c r="G66" s="28"/>
      <c r="H66" s="29"/>
      <c r="K66" s="352"/>
      <c r="L66" s="352"/>
      <c r="M66" s="353"/>
      <c r="O66" s="29"/>
    </row>
    <row r="67" spans="4:15" s="1" customFormat="1" ht="14.25">
      <c r="D67" s="27"/>
      <c r="E67" s="28"/>
      <c r="F67" s="27"/>
      <c r="G67" s="28"/>
      <c r="H67" s="29"/>
      <c r="K67" s="352"/>
      <c r="L67" s="352"/>
      <c r="M67" s="353"/>
      <c r="O67" s="29"/>
    </row>
    <row r="68" spans="4:15" s="1" customFormat="1" ht="14.25">
      <c r="D68" s="27"/>
      <c r="E68" s="28"/>
      <c r="F68" s="27"/>
      <c r="G68" s="28"/>
      <c r="H68" s="29"/>
      <c r="K68" s="352"/>
      <c r="L68" s="352"/>
      <c r="M68" s="353"/>
      <c r="O68" s="29"/>
    </row>
    <row r="69" spans="4:15" s="1" customFormat="1" ht="14.25">
      <c r="D69" s="27"/>
      <c r="E69" s="28"/>
      <c r="F69" s="27"/>
      <c r="G69" s="28"/>
      <c r="H69" s="29"/>
      <c r="K69" s="352"/>
      <c r="L69" s="352"/>
      <c r="M69" s="353"/>
      <c r="O69" s="29"/>
    </row>
    <row r="70" spans="4:15" s="1" customFormat="1" ht="14.25">
      <c r="D70" s="27"/>
      <c r="E70" s="28"/>
      <c r="F70" s="27"/>
      <c r="G70" s="28"/>
      <c r="H70" s="29"/>
      <c r="K70" s="352"/>
      <c r="L70" s="352"/>
      <c r="M70" s="353"/>
      <c r="O70" s="29"/>
    </row>
    <row r="71" spans="4:15" s="1" customFormat="1" ht="14.25">
      <c r="D71" s="27"/>
      <c r="E71" s="28"/>
      <c r="F71" s="27"/>
      <c r="G71" s="28"/>
      <c r="H71" s="29"/>
      <c r="K71" s="352"/>
      <c r="L71" s="352"/>
      <c r="M71" s="353"/>
      <c r="O71" s="29"/>
    </row>
    <row r="72" spans="4:15" s="1" customFormat="1" ht="14.25">
      <c r="D72" s="27"/>
      <c r="E72" s="28"/>
      <c r="F72" s="27"/>
      <c r="G72" s="28"/>
      <c r="H72" s="29"/>
      <c r="K72" s="352"/>
      <c r="L72" s="352"/>
      <c r="M72" s="353"/>
      <c r="O72" s="29"/>
    </row>
    <row r="73" spans="4:15" s="1" customFormat="1" ht="14.25">
      <c r="D73" s="27"/>
      <c r="E73" s="28"/>
      <c r="F73" s="27"/>
      <c r="G73" s="28"/>
      <c r="H73" s="29"/>
      <c r="K73" s="352"/>
      <c r="L73" s="352"/>
      <c r="M73" s="353"/>
      <c r="O73" s="29"/>
    </row>
    <row r="74" spans="4:15" s="1" customFormat="1" ht="14.25">
      <c r="D74" s="27"/>
      <c r="E74" s="28"/>
      <c r="F74" s="27"/>
      <c r="G74" s="28"/>
      <c r="H74" s="29"/>
      <c r="K74" s="352"/>
      <c r="L74" s="352"/>
      <c r="M74" s="353"/>
      <c r="O74" s="29"/>
    </row>
    <row r="75" spans="4:15" s="1" customFormat="1" ht="14.25">
      <c r="D75" s="27"/>
      <c r="E75" s="28"/>
      <c r="F75" s="27"/>
      <c r="G75" s="28"/>
      <c r="H75" s="29"/>
      <c r="K75" s="352"/>
      <c r="L75" s="352"/>
      <c r="M75" s="353"/>
      <c r="O75" s="29"/>
    </row>
    <row r="76" spans="4:15" s="1" customFormat="1" ht="14.25">
      <c r="D76" s="27"/>
      <c r="E76" s="28"/>
      <c r="F76" s="27"/>
      <c r="G76" s="28"/>
      <c r="H76" s="29"/>
      <c r="K76" s="352"/>
      <c r="L76" s="352"/>
      <c r="M76" s="353"/>
      <c r="O76" s="29"/>
    </row>
    <row r="77" spans="4:15" s="1" customFormat="1" ht="14.25">
      <c r="D77" s="27"/>
      <c r="E77" s="28"/>
      <c r="F77" s="27"/>
      <c r="G77" s="28"/>
      <c r="H77" s="29"/>
      <c r="K77" s="352"/>
      <c r="L77" s="352"/>
      <c r="M77" s="353"/>
      <c r="O77" s="29"/>
    </row>
    <row r="78" spans="4:15" s="1" customFormat="1" ht="14.25">
      <c r="D78" s="27"/>
      <c r="E78" s="28"/>
      <c r="F78" s="27"/>
      <c r="G78" s="28"/>
      <c r="H78" s="29"/>
      <c r="K78" s="352"/>
      <c r="L78" s="352"/>
      <c r="M78" s="353"/>
      <c r="O78" s="29"/>
    </row>
    <row r="79" spans="4:15" s="1" customFormat="1" ht="14.25">
      <c r="D79" s="27"/>
      <c r="E79" s="28"/>
      <c r="F79" s="27"/>
      <c r="G79" s="28"/>
      <c r="H79" s="29"/>
      <c r="K79" s="352"/>
      <c r="L79" s="352"/>
      <c r="M79" s="353"/>
      <c r="O79" s="29"/>
    </row>
    <row r="80" spans="4:15" s="1" customFormat="1" ht="14.25">
      <c r="D80" s="27"/>
      <c r="E80" s="28"/>
      <c r="F80" s="27"/>
      <c r="G80" s="28"/>
      <c r="H80" s="29"/>
      <c r="K80" s="352"/>
      <c r="L80" s="352"/>
      <c r="M80" s="353"/>
      <c r="O80" s="29"/>
    </row>
    <row r="81" spans="4:15" s="1" customFormat="1" ht="14.25">
      <c r="D81" s="27"/>
      <c r="E81" s="28"/>
      <c r="F81" s="27"/>
      <c r="G81" s="28"/>
      <c r="H81" s="29"/>
      <c r="K81" s="352"/>
      <c r="L81" s="352"/>
      <c r="M81" s="353"/>
      <c r="O81" s="29"/>
    </row>
    <row r="82" spans="4:15" s="1" customFormat="1" ht="14.25">
      <c r="D82" s="27"/>
      <c r="E82" s="28"/>
      <c r="F82" s="27"/>
      <c r="G82" s="28"/>
      <c r="H82" s="29"/>
      <c r="K82" s="352"/>
      <c r="L82" s="352"/>
      <c r="M82" s="353"/>
      <c r="O82" s="29"/>
    </row>
    <row r="83" spans="4:15" s="1" customFormat="1" ht="14.25">
      <c r="D83" s="27"/>
      <c r="E83" s="28"/>
      <c r="F83" s="27"/>
      <c r="G83" s="28"/>
      <c r="H83" s="29"/>
      <c r="K83" s="352"/>
      <c r="L83" s="352"/>
      <c r="M83" s="353"/>
      <c r="O83" s="29"/>
    </row>
    <row r="84" spans="4:15" s="1" customFormat="1" ht="14.25">
      <c r="D84" s="27"/>
      <c r="E84" s="28"/>
      <c r="F84" s="27"/>
      <c r="G84" s="28"/>
      <c r="H84" s="29"/>
      <c r="K84" s="352"/>
      <c r="L84" s="352"/>
      <c r="M84" s="353"/>
      <c r="O84" s="29"/>
    </row>
    <row r="85" spans="4:15" s="1" customFormat="1" ht="14.25">
      <c r="D85" s="27"/>
      <c r="E85" s="28"/>
      <c r="F85" s="27"/>
      <c r="G85" s="28"/>
      <c r="H85" s="29"/>
      <c r="K85" s="352"/>
      <c r="L85" s="352"/>
      <c r="M85" s="353"/>
      <c r="O85" s="29"/>
    </row>
    <row r="86" spans="4:15" s="1" customFormat="1" ht="14.25">
      <c r="D86" s="27"/>
      <c r="E86" s="28"/>
      <c r="F86" s="27"/>
      <c r="G86" s="28"/>
      <c r="H86" s="29"/>
      <c r="K86" s="352"/>
      <c r="L86" s="352"/>
      <c r="M86" s="353"/>
      <c r="O86" s="29"/>
    </row>
    <row r="87" spans="4:15" s="1" customFormat="1" ht="14.25">
      <c r="D87" s="27"/>
      <c r="E87" s="28"/>
      <c r="F87" s="27"/>
      <c r="G87" s="28"/>
      <c r="H87" s="29"/>
      <c r="K87" s="352"/>
      <c r="L87" s="352"/>
      <c r="M87" s="353"/>
      <c r="O87" s="29"/>
    </row>
    <row r="88" spans="4:15" s="1" customFormat="1" ht="14.25">
      <c r="D88" s="27"/>
      <c r="E88" s="28"/>
      <c r="F88" s="27"/>
      <c r="G88" s="28"/>
      <c r="H88" s="29"/>
      <c r="K88" s="352"/>
      <c r="L88" s="352"/>
      <c r="M88" s="353"/>
      <c r="O88" s="29"/>
    </row>
    <row r="89" spans="4:15" s="1" customFormat="1" ht="14.25">
      <c r="D89" s="27"/>
      <c r="E89" s="28"/>
      <c r="F89" s="27"/>
      <c r="G89" s="28"/>
      <c r="H89" s="29"/>
      <c r="K89" s="352"/>
      <c r="L89" s="352"/>
      <c r="M89" s="353"/>
      <c r="O89" s="29"/>
    </row>
    <row r="90" spans="4:15" s="1" customFormat="1" ht="14.25">
      <c r="D90" s="27"/>
      <c r="E90" s="28"/>
      <c r="F90" s="27"/>
      <c r="G90" s="28"/>
      <c r="H90" s="29"/>
      <c r="K90" s="352"/>
      <c r="L90" s="352"/>
      <c r="M90" s="353"/>
      <c r="O90" s="29"/>
    </row>
    <row r="91" spans="4:15" s="1" customFormat="1" ht="14.25">
      <c r="D91" s="27"/>
      <c r="E91" s="28"/>
      <c r="F91" s="27"/>
      <c r="G91" s="28"/>
      <c r="H91" s="29"/>
      <c r="K91" s="352"/>
      <c r="L91" s="352"/>
      <c r="M91" s="353"/>
      <c r="O91" s="29"/>
    </row>
    <row r="92" spans="4:15" s="1" customFormat="1" ht="14.25">
      <c r="D92" s="27"/>
      <c r="E92" s="28"/>
      <c r="F92" s="27"/>
      <c r="G92" s="28"/>
      <c r="H92" s="29"/>
      <c r="K92" s="352"/>
      <c r="L92" s="352"/>
      <c r="M92" s="353"/>
      <c r="O92" s="29"/>
    </row>
    <row r="93" spans="4:15" s="1" customFormat="1" ht="14.25">
      <c r="D93" s="27"/>
      <c r="E93" s="28"/>
      <c r="F93" s="27"/>
      <c r="G93" s="28"/>
      <c r="H93" s="29"/>
      <c r="K93" s="352"/>
      <c r="L93" s="352"/>
      <c r="M93" s="353"/>
      <c r="O93" s="29"/>
    </row>
    <row r="94" spans="4:15" s="1" customFormat="1" ht="14.25">
      <c r="D94" s="27"/>
      <c r="E94" s="28"/>
      <c r="F94" s="27"/>
      <c r="G94" s="28"/>
      <c r="H94" s="29"/>
      <c r="K94" s="352"/>
      <c r="L94" s="352"/>
      <c r="M94" s="353"/>
      <c r="O94" s="29"/>
    </row>
    <row r="95" spans="4:15" s="1" customFormat="1" ht="14.25">
      <c r="D95" s="27"/>
      <c r="E95" s="28"/>
      <c r="F95" s="27"/>
      <c r="G95" s="28"/>
      <c r="H95" s="29"/>
      <c r="K95" s="352"/>
      <c r="L95" s="352"/>
      <c r="M95" s="353"/>
      <c r="O95" s="29"/>
    </row>
    <row r="96" spans="4:15" s="1" customFormat="1" ht="14.25">
      <c r="D96" s="27"/>
      <c r="E96" s="28"/>
      <c r="F96" s="27"/>
      <c r="G96" s="28"/>
      <c r="H96" s="29"/>
      <c r="K96" s="352"/>
      <c r="L96" s="352"/>
      <c r="M96" s="353"/>
      <c r="O96" s="29"/>
    </row>
    <row r="97" spans="4:15" s="1" customFormat="1" ht="14.25">
      <c r="D97" s="27"/>
      <c r="E97" s="28"/>
      <c r="F97" s="27"/>
      <c r="G97" s="28"/>
      <c r="H97" s="29"/>
      <c r="K97" s="352"/>
      <c r="L97" s="352"/>
      <c r="M97" s="353"/>
      <c r="O97" s="29"/>
    </row>
    <row r="98" spans="4:15" s="1" customFormat="1" ht="14.25">
      <c r="D98" s="27"/>
      <c r="E98" s="28"/>
      <c r="F98" s="27"/>
      <c r="G98" s="28"/>
      <c r="H98" s="29"/>
      <c r="K98" s="352"/>
      <c r="L98" s="352"/>
      <c r="M98" s="353"/>
      <c r="O98" s="29"/>
    </row>
    <row r="99" spans="4:15" s="1" customFormat="1" ht="14.25">
      <c r="D99" s="27"/>
      <c r="E99" s="28"/>
      <c r="F99" s="27"/>
      <c r="G99" s="28"/>
      <c r="H99" s="29"/>
      <c r="K99" s="352"/>
      <c r="L99" s="352"/>
      <c r="M99" s="353"/>
      <c r="O99" s="29"/>
    </row>
    <row r="100" spans="4:15" s="1" customFormat="1" ht="14.25">
      <c r="D100" s="27"/>
      <c r="E100" s="28"/>
      <c r="F100" s="27"/>
      <c r="G100" s="28"/>
      <c r="H100" s="29"/>
      <c r="K100" s="352"/>
      <c r="L100" s="352"/>
      <c r="M100" s="353"/>
      <c r="O100" s="29"/>
    </row>
    <row r="101" spans="4:15" s="1" customFormat="1" ht="14.25">
      <c r="D101" s="27"/>
      <c r="E101" s="28"/>
      <c r="F101" s="27"/>
      <c r="G101" s="28"/>
      <c r="H101" s="29"/>
      <c r="K101" s="352"/>
      <c r="L101" s="352"/>
      <c r="M101" s="353"/>
      <c r="O101" s="29"/>
    </row>
    <row r="102" spans="4:15" s="1" customFormat="1" ht="14.25">
      <c r="D102" s="27"/>
      <c r="E102" s="28"/>
      <c r="F102" s="27"/>
      <c r="G102" s="28"/>
      <c r="H102" s="29"/>
      <c r="K102" s="352"/>
      <c r="L102" s="352"/>
      <c r="M102" s="353"/>
      <c r="O102" s="29"/>
    </row>
    <row r="103" spans="4:15" s="1" customFormat="1" ht="14.25">
      <c r="D103" s="27"/>
      <c r="E103" s="28"/>
      <c r="F103" s="27"/>
      <c r="G103" s="28"/>
      <c r="H103" s="29"/>
      <c r="K103" s="352"/>
      <c r="L103" s="352"/>
      <c r="M103" s="353"/>
      <c r="O103" s="29"/>
    </row>
    <row r="104" spans="4:15" s="1" customFormat="1" ht="14.25">
      <c r="D104" s="27"/>
      <c r="E104" s="28"/>
      <c r="F104" s="27"/>
      <c r="G104" s="28"/>
      <c r="H104" s="29"/>
      <c r="K104" s="352"/>
      <c r="L104" s="352"/>
      <c r="M104" s="353"/>
      <c r="O104" s="29"/>
    </row>
    <row r="105" spans="4:15" s="1" customFormat="1" ht="14.25">
      <c r="D105" s="27"/>
      <c r="E105" s="28"/>
      <c r="F105" s="27"/>
      <c r="G105" s="28"/>
      <c r="H105" s="29"/>
      <c r="K105" s="352"/>
      <c r="L105" s="352"/>
      <c r="M105" s="353"/>
      <c r="O105" s="29"/>
    </row>
    <row r="106" spans="4:15" s="1" customFormat="1" ht="14.25">
      <c r="D106" s="27"/>
      <c r="E106" s="28"/>
      <c r="F106" s="27"/>
      <c r="G106" s="28"/>
      <c r="H106" s="29"/>
      <c r="K106" s="352"/>
      <c r="L106" s="352"/>
      <c r="M106" s="353"/>
      <c r="O106" s="29"/>
    </row>
    <row r="107" spans="4:15" s="1" customFormat="1" ht="14.25">
      <c r="D107" s="27"/>
      <c r="E107" s="28"/>
      <c r="F107" s="27"/>
      <c r="G107" s="28"/>
      <c r="H107" s="29"/>
      <c r="K107" s="352"/>
      <c r="L107" s="352"/>
      <c r="M107" s="353"/>
      <c r="O107" s="29"/>
    </row>
    <row r="108" spans="4:15" s="1" customFormat="1" ht="14.25">
      <c r="D108" s="27"/>
      <c r="E108" s="28"/>
      <c r="F108" s="27"/>
      <c r="G108" s="28"/>
      <c r="H108" s="29"/>
      <c r="K108" s="352"/>
      <c r="L108" s="352"/>
      <c r="M108" s="353"/>
      <c r="O108" s="29"/>
    </row>
    <row r="109" spans="4:15" s="1" customFormat="1" ht="14.25">
      <c r="D109" s="27"/>
      <c r="E109" s="28"/>
      <c r="F109" s="27"/>
      <c r="G109" s="28"/>
      <c r="H109" s="29"/>
      <c r="K109" s="352"/>
      <c r="L109" s="352"/>
      <c r="M109" s="353"/>
      <c r="O109" s="29"/>
    </row>
    <row r="110" spans="4:15" s="1" customFormat="1" ht="14.25">
      <c r="D110" s="27"/>
      <c r="E110" s="28"/>
      <c r="F110" s="27"/>
      <c r="G110" s="28"/>
      <c r="H110" s="29"/>
      <c r="K110" s="352"/>
      <c r="L110" s="352"/>
      <c r="M110" s="353"/>
      <c r="O110" s="29"/>
    </row>
    <row r="111" spans="4:15" s="1" customFormat="1" ht="14.25">
      <c r="D111" s="27"/>
      <c r="E111" s="28"/>
      <c r="F111" s="27"/>
      <c r="G111" s="28"/>
      <c r="H111" s="29"/>
      <c r="K111" s="352"/>
      <c r="L111" s="352"/>
      <c r="M111" s="353"/>
      <c r="O111" s="29"/>
    </row>
    <row r="112" spans="4:15" s="1" customFormat="1" ht="14.25">
      <c r="D112" s="27"/>
      <c r="E112" s="28"/>
      <c r="F112" s="27"/>
      <c r="G112" s="28"/>
      <c r="H112" s="29"/>
      <c r="K112" s="352"/>
      <c r="L112" s="352"/>
      <c r="M112" s="353"/>
      <c r="O112" s="29"/>
    </row>
    <row r="113" spans="4:15" s="1" customFormat="1" ht="14.25">
      <c r="D113" s="27"/>
      <c r="E113" s="28"/>
      <c r="F113" s="27"/>
      <c r="G113" s="28"/>
      <c r="H113" s="29"/>
      <c r="K113" s="352"/>
      <c r="L113" s="352"/>
      <c r="M113" s="353"/>
      <c r="O113" s="29"/>
    </row>
    <row r="114" spans="4:15" s="1" customFormat="1" ht="14.25">
      <c r="D114" s="27"/>
      <c r="E114" s="28"/>
      <c r="F114" s="27"/>
      <c r="G114" s="28"/>
      <c r="H114" s="29"/>
      <c r="K114" s="352"/>
      <c r="L114" s="352"/>
      <c r="M114" s="353"/>
      <c r="O114" s="29"/>
    </row>
    <row r="115" spans="4:15" s="1" customFormat="1" ht="14.25">
      <c r="D115" s="27"/>
      <c r="E115" s="28"/>
      <c r="F115" s="27"/>
      <c r="G115" s="28"/>
      <c r="H115" s="29"/>
      <c r="K115" s="352"/>
      <c r="L115" s="352"/>
      <c r="M115" s="353"/>
      <c r="O115" s="29"/>
    </row>
    <row r="116" spans="4:15" s="1" customFormat="1" ht="14.25">
      <c r="D116" s="27"/>
      <c r="E116" s="28"/>
      <c r="F116" s="27"/>
      <c r="G116" s="28"/>
      <c r="H116" s="29"/>
      <c r="K116" s="352"/>
      <c r="L116" s="352"/>
      <c r="M116" s="353"/>
      <c r="O116" s="29"/>
    </row>
    <row r="117" spans="4:15" s="1" customFormat="1" ht="14.25">
      <c r="D117" s="27"/>
      <c r="E117" s="28"/>
      <c r="F117" s="27"/>
      <c r="G117" s="28"/>
      <c r="H117" s="29"/>
      <c r="K117" s="352"/>
      <c r="L117" s="352"/>
      <c r="M117" s="353"/>
      <c r="O117" s="29"/>
    </row>
    <row r="118" spans="4:15" s="1" customFormat="1" ht="14.25">
      <c r="D118" s="27"/>
      <c r="E118" s="28"/>
      <c r="F118" s="27"/>
      <c r="G118" s="28"/>
      <c r="H118" s="29"/>
      <c r="K118" s="352"/>
      <c r="L118" s="352"/>
      <c r="M118" s="353"/>
      <c r="O118" s="29"/>
    </row>
    <row r="119" spans="4:15" s="1" customFormat="1" ht="14.25">
      <c r="D119" s="27"/>
      <c r="E119" s="28"/>
      <c r="F119" s="27"/>
      <c r="G119" s="28"/>
      <c r="H119" s="29"/>
      <c r="K119" s="352"/>
      <c r="L119" s="352"/>
      <c r="M119" s="353"/>
      <c r="O119" s="29"/>
    </row>
    <row r="120" spans="4:15" s="1" customFormat="1" ht="14.25">
      <c r="D120" s="27"/>
      <c r="E120" s="28"/>
      <c r="F120" s="27"/>
      <c r="G120" s="28"/>
      <c r="H120" s="29"/>
      <c r="K120" s="352"/>
      <c r="L120" s="352"/>
      <c r="M120" s="353"/>
      <c r="O120" s="29"/>
    </row>
    <row r="121" spans="4:15" s="1" customFormat="1" ht="14.25">
      <c r="D121" s="27"/>
      <c r="E121" s="28"/>
      <c r="F121" s="27"/>
      <c r="G121" s="28"/>
      <c r="H121" s="29"/>
      <c r="K121" s="352"/>
      <c r="L121" s="352"/>
      <c r="M121" s="353"/>
      <c r="O121" s="29"/>
    </row>
    <row r="122" spans="4:15" s="1" customFormat="1" ht="14.25">
      <c r="D122" s="27"/>
      <c r="E122" s="28"/>
      <c r="F122" s="27"/>
      <c r="G122" s="28"/>
      <c r="H122" s="29"/>
      <c r="K122" s="352"/>
      <c r="L122" s="352"/>
      <c r="M122" s="353"/>
      <c r="O122" s="29"/>
    </row>
    <row r="123" spans="4:15" s="1" customFormat="1" ht="14.25">
      <c r="D123" s="27"/>
      <c r="E123" s="28"/>
      <c r="F123" s="27"/>
      <c r="G123" s="28"/>
      <c r="H123" s="29"/>
      <c r="K123" s="352"/>
      <c r="L123" s="352"/>
      <c r="M123" s="353"/>
      <c r="O123" s="29"/>
    </row>
    <row r="124" spans="4:15" s="1" customFormat="1" ht="14.25">
      <c r="D124" s="27"/>
      <c r="E124" s="28"/>
      <c r="F124" s="27"/>
      <c r="G124" s="28"/>
      <c r="H124" s="29"/>
      <c r="K124" s="352"/>
      <c r="L124" s="352"/>
      <c r="M124" s="353"/>
      <c r="O124" s="29"/>
    </row>
    <row r="125" spans="4:15" s="1" customFormat="1" ht="14.25">
      <c r="D125" s="27"/>
      <c r="E125" s="28"/>
      <c r="F125" s="27"/>
      <c r="G125" s="28"/>
      <c r="H125" s="29"/>
      <c r="K125" s="352"/>
      <c r="L125" s="352"/>
      <c r="M125" s="353"/>
      <c r="O125" s="29"/>
    </row>
    <row r="126" spans="4:15" s="1" customFormat="1" ht="14.25">
      <c r="D126" s="27"/>
      <c r="E126" s="28"/>
      <c r="F126" s="27"/>
      <c r="G126" s="28"/>
      <c r="H126" s="29"/>
      <c r="K126" s="352"/>
      <c r="L126" s="352"/>
      <c r="M126" s="353"/>
      <c r="O126" s="29"/>
    </row>
    <row r="127" spans="4:15" s="1" customFormat="1" ht="14.25">
      <c r="D127" s="27"/>
      <c r="E127" s="28"/>
      <c r="F127" s="27"/>
      <c r="G127" s="28"/>
      <c r="H127" s="29"/>
      <c r="K127" s="352"/>
      <c r="L127" s="352"/>
      <c r="M127" s="353"/>
      <c r="O127" s="29"/>
    </row>
    <row r="128" spans="4:15" s="1" customFormat="1" ht="14.25">
      <c r="D128" s="27"/>
      <c r="E128" s="28"/>
      <c r="F128" s="27"/>
      <c r="G128" s="28"/>
      <c r="H128" s="29"/>
      <c r="K128" s="352"/>
      <c r="L128" s="352"/>
      <c r="M128" s="353"/>
      <c r="O128" s="29"/>
    </row>
    <row r="129" spans="4:15" s="1" customFormat="1" ht="14.25">
      <c r="D129" s="27"/>
      <c r="E129" s="28"/>
      <c r="F129" s="27"/>
      <c r="G129" s="28"/>
      <c r="H129" s="29"/>
      <c r="K129" s="352"/>
      <c r="L129" s="352"/>
      <c r="M129" s="353"/>
      <c r="O129" s="29"/>
    </row>
    <row r="130" spans="4:15" s="1" customFormat="1" ht="14.25">
      <c r="D130" s="27"/>
      <c r="E130" s="28"/>
      <c r="F130" s="27"/>
      <c r="G130" s="28"/>
      <c r="H130" s="29"/>
      <c r="K130" s="352"/>
      <c r="L130" s="352"/>
      <c r="M130" s="353"/>
      <c r="O130" s="29"/>
    </row>
    <row r="131" spans="4:15" s="1" customFormat="1" ht="14.25">
      <c r="D131" s="27"/>
      <c r="E131" s="28"/>
      <c r="F131" s="27"/>
      <c r="G131" s="28"/>
      <c r="H131" s="29"/>
      <c r="K131" s="352"/>
      <c r="L131" s="352"/>
      <c r="M131" s="353"/>
      <c r="O131" s="29"/>
    </row>
    <row r="132" spans="4:15" s="1" customFormat="1" ht="14.25">
      <c r="D132" s="27"/>
      <c r="E132" s="28"/>
      <c r="F132" s="27"/>
      <c r="G132" s="28"/>
      <c r="H132" s="29"/>
      <c r="K132" s="352"/>
      <c r="L132" s="352"/>
      <c r="M132" s="353"/>
      <c r="O132" s="29"/>
    </row>
    <row r="133" spans="4:15" s="1" customFormat="1" ht="14.25">
      <c r="D133" s="27"/>
      <c r="E133" s="28"/>
      <c r="F133" s="27"/>
      <c r="G133" s="28"/>
      <c r="H133" s="29"/>
      <c r="K133" s="352"/>
      <c r="L133" s="352"/>
      <c r="M133" s="353"/>
      <c r="O133" s="29"/>
    </row>
    <row r="134" spans="4:15" s="1" customFormat="1" ht="14.25">
      <c r="D134" s="27"/>
      <c r="E134" s="28"/>
      <c r="F134" s="27"/>
      <c r="G134" s="28"/>
      <c r="H134" s="29"/>
      <c r="K134" s="352"/>
      <c r="L134" s="352"/>
      <c r="M134" s="353"/>
      <c r="O134" s="29"/>
    </row>
    <row r="135" spans="4:15" s="1" customFormat="1" ht="14.25">
      <c r="D135" s="27"/>
      <c r="E135" s="28"/>
      <c r="F135" s="27"/>
      <c r="G135" s="28"/>
      <c r="H135" s="29"/>
      <c r="K135" s="352"/>
      <c r="L135" s="352"/>
      <c r="M135" s="353"/>
      <c r="O135" s="29"/>
    </row>
    <row r="136" spans="4:15" s="1" customFormat="1" ht="14.25">
      <c r="D136" s="27"/>
      <c r="E136" s="28"/>
      <c r="F136" s="27"/>
      <c r="G136" s="28"/>
      <c r="H136" s="29"/>
      <c r="K136" s="352"/>
      <c r="L136" s="352"/>
      <c r="M136" s="353"/>
      <c r="O136" s="29"/>
    </row>
    <row r="137" spans="4:15" s="1" customFormat="1" ht="14.25">
      <c r="D137" s="27"/>
      <c r="E137" s="28"/>
      <c r="F137" s="27"/>
      <c r="G137" s="28"/>
      <c r="H137" s="29"/>
      <c r="K137" s="352"/>
      <c r="L137" s="352"/>
      <c r="M137" s="353"/>
      <c r="O137" s="29"/>
    </row>
    <row r="138" spans="4:15" s="1" customFormat="1" ht="14.25">
      <c r="D138" s="27"/>
      <c r="E138" s="28"/>
      <c r="F138" s="27"/>
      <c r="G138" s="28"/>
      <c r="H138" s="29"/>
      <c r="K138" s="352"/>
      <c r="L138" s="352"/>
      <c r="M138" s="353"/>
      <c r="O138" s="29"/>
    </row>
    <row r="139" spans="4:15" s="1" customFormat="1" ht="14.25">
      <c r="D139" s="27"/>
      <c r="E139" s="28"/>
      <c r="F139" s="27"/>
      <c r="G139" s="28"/>
      <c r="H139" s="29"/>
      <c r="K139" s="352"/>
      <c r="L139" s="352"/>
      <c r="M139" s="353"/>
      <c r="O139" s="29"/>
    </row>
    <row r="140" spans="4:15" s="1" customFormat="1" ht="14.25">
      <c r="D140" s="27"/>
      <c r="E140" s="28"/>
      <c r="F140" s="27"/>
      <c r="G140" s="28"/>
      <c r="H140" s="29"/>
      <c r="K140" s="352"/>
      <c r="L140" s="352"/>
      <c r="M140" s="353"/>
      <c r="O140" s="29"/>
    </row>
    <row r="141" spans="4:15" s="1" customFormat="1" ht="14.25">
      <c r="D141" s="27"/>
      <c r="E141" s="28"/>
      <c r="F141" s="27"/>
      <c r="G141" s="28"/>
      <c r="H141" s="29"/>
      <c r="K141" s="352"/>
      <c r="L141" s="352"/>
      <c r="M141" s="353"/>
      <c r="O141" s="29"/>
    </row>
    <row r="142" spans="4:15" s="1" customFormat="1" ht="14.25">
      <c r="D142" s="27"/>
      <c r="E142" s="28"/>
      <c r="F142" s="27"/>
      <c r="G142" s="28"/>
      <c r="H142" s="29"/>
      <c r="K142" s="352"/>
      <c r="L142" s="352"/>
      <c r="M142" s="353"/>
      <c r="O142" s="29"/>
    </row>
    <row r="143" spans="4:15" s="1" customFormat="1" ht="14.25">
      <c r="D143" s="27"/>
      <c r="E143" s="28"/>
      <c r="F143" s="27"/>
      <c r="G143" s="28"/>
      <c r="H143" s="29"/>
      <c r="K143" s="352"/>
      <c r="L143" s="352"/>
      <c r="M143" s="353"/>
      <c r="O143" s="29"/>
    </row>
    <row r="144" spans="4:15" s="1" customFormat="1" ht="14.25">
      <c r="D144" s="27"/>
      <c r="E144" s="28"/>
      <c r="F144" s="27"/>
      <c r="G144" s="28"/>
      <c r="H144" s="29"/>
      <c r="K144" s="352"/>
      <c r="L144" s="352"/>
      <c r="M144" s="353"/>
      <c r="O144" s="29"/>
    </row>
    <row r="145" spans="4:15" s="1" customFormat="1" ht="14.25">
      <c r="D145" s="27"/>
      <c r="E145" s="28"/>
      <c r="F145" s="27"/>
      <c r="G145" s="28"/>
      <c r="H145" s="29"/>
      <c r="K145" s="352"/>
      <c r="L145" s="352"/>
      <c r="M145" s="353"/>
      <c r="O145" s="29"/>
    </row>
    <row r="146" spans="4:15" s="1" customFormat="1" ht="14.25">
      <c r="D146" s="27"/>
      <c r="E146" s="28"/>
      <c r="F146" s="27"/>
      <c r="G146" s="28"/>
      <c r="H146" s="29"/>
      <c r="K146" s="352"/>
      <c r="L146" s="352"/>
      <c r="M146" s="353"/>
      <c r="O146" s="29"/>
    </row>
    <row r="147" spans="4:15" s="1" customFormat="1" ht="14.25">
      <c r="D147" s="27"/>
      <c r="E147" s="28"/>
      <c r="F147" s="27"/>
      <c r="G147" s="28"/>
      <c r="H147" s="29"/>
      <c r="K147" s="352"/>
      <c r="L147" s="352"/>
      <c r="M147" s="353"/>
      <c r="O147" s="29"/>
    </row>
    <row r="148" spans="4:15" s="1" customFormat="1" ht="14.25">
      <c r="D148" s="27"/>
      <c r="E148" s="28"/>
      <c r="F148" s="27"/>
      <c r="G148" s="28"/>
      <c r="H148" s="29"/>
      <c r="K148" s="352"/>
      <c r="L148" s="352"/>
      <c r="M148" s="353"/>
      <c r="O148" s="29"/>
    </row>
    <row r="149" spans="4:15" s="1" customFormat="1" ht="14.25">
      <c r="D149" s="27"/>
      <c r="E149" s="28"/>
      <c r="F149" s="27"/>
      <c r="G149" s="28"/>
      <c r="H149" s="29"/>
      <c r="K149" s="352"/>
      <c r="L149" s="352"/>
      <c r="M149" s="353"/>
      <c r="O149" s="29"/>
    </row>
    <row r="150" spans="4:15" s="1" customFormat="1" ht="14.25">
      <c r="D150" s="27"/>
      <c r="E150" s="28"/>
      <c r="F150" s="27"/>
      <c r="G150" s="28"/>
      <c r="H150" s="29"/>
      <c r="K150" s="352"/>
      <c r="L150" s="352"/>
      <c r="M150" s="353"/>
      <c r="O150" s="29"/>
    </row>
    <row r="151" spans="4:15" s="1" customFormat="1" ht="14.25">
      <c r="D151" s="27"/>
      <c r="E151" s="28"/>
      <c r="F151" s="27"/>
      <c r="G151" s="28"/>
      <c r="H151" s="29"/>
      <c r="K151" s="352"/>
      <c r="L151" s="352"/>
      <c r="M151" s="353"/>
      <c r="O151" s="29"/>
    </row>
    <row r="152" spans="4:15" s="1" customFormat="1" ht="14.25">
      <c r="D152" s="27"/>
      <c r="E152" s="28"/>
      <c r="F152" s="27"/>
      <c r="G152" s="28"/>
      <c r="H152" s="29"/>
      <c r="K152" s="352"/>
      <c r="L152" s="352"/>
      <c r="M152" s="353"/>
      <c r="O152" s="29"/>
    </row>
    <row r="153" spans="4:15" s="1" customFormat="1" ht="14.25">
      <c r="D153" s="27"/>
      <c r="E153" s="28"/>
      <c r="F153" s="27"/>
      <c r="G153" s="28"/>
      <c r="H153" s="29"/>
      <c r="K153" s="352"/>
      <c r="L153" s="352"/>
      <c r="M153" s="353"/>
      <c r="O153" s="29"/>
    </row>
    <row r="154" spans="4:15" s="1" customFormat="1" ht="14.25">
      <c r="D154" s="27"/>
      <c r="E154" s="28"/>
      <c r="F154" s="27"/>
      <c r="G154" s="28"/>
      <c r="H154" s="29"/>
      <c r="K154" s="352"/>
      <c r="L154" s="352"/>
      <c r="M154" s="353"/>
      <c r="O154" s="29"/>
    </row>
    <row r="155" spans="4:15" s="1" customFormat="1" ht="14.25">
      <c r="D155" s="27"/>
      <c r="E155" s="28"/>
      <c r="F155" s="27"/>
      <c r="G155" s="28"/>
      <c r="H155" s="29"/>
      <c r="K155" s="352"/>
      <c r="L155" s="352"/>
      <c r="M155" s="353"/>
      <c r="O155" s="29"/>
    </row>
    <row r="156" spans="4:15" s="1" customFormat="1" ht="14.25">
      <c r="D156" s="27"/>
      <c r="E156" s="28"/>
      <c r="F156" s="27"/>
      <c r="G156" s="28"/>
      <c r="H156" s="29"/>
      <c r="K156" s="352"/>
      <c r="L156" s="352"/>
      <c r="M156" s="353"/>
      <c r="O156" s="29"/>
    </row>
    <row r="157" spans="4:15" s="1" customFormat="1" ht="14.25">
      <c r="D157" s="27"/>
      <c r="E157" s="28"/>
      <c r="F157" s="27"/>
      <c r="G157" s="28"/>
      <c r="H157" s="29"/>
      <c r="K157" s="352"/>
      <c r="L157" s="352"/>
      <c r="M157" s="353"/>
      <c r="O157" s="29"/>
    </row>
    <row r="158" spans="4:15" s="1" customFormat="1" ht="14.25">
      <c r="D158" s="27"/>
      <c r="E158" s="28"/>
      <c r="F158" s="27"/>
      <c r="G158" s="28"/>
      <c r="H158" s="29"/>
      <c r="K158" s="352"/>
      <c r="L158" s="352"/>
      <c r="M158" s="353"/>
      <c r="O158" s="29"/>
    </row>
    <row r="159" spans="4:15" s="1" customFormat="1" ht="14.25">
      <c r="D159" s="27"/>
      <c r="E159" s="28"/>
      <c r="F159" s="27"/>
      <c r="G159" s="28"/>
      <c r="H159" s="29"/>
      <c r="K159" s="352"/>
      <c r="L159" s="352"/>
      <c r="M159" s="353"/>
      <c r="O159" s="29"/>
    </row>
    <row r="160" spans="4:15" s="1" customFormat="1" ht="14.25">
      <c r="D160" s="27"/>
      <c r="E160" s="28"/>
      <c r="F160" s="27"/>
      <c r="G160" s="28"/>
      <c r="H160" s="29"/>
      <c r="K160" s="352"/>
      <c r="L160" s="352"/>
      <c r="M160" s="353"/>
      <c r="O160" s="29"/>
    </row>
    <row r="161" spans="4:15" s="1" customFormat="1" ht="14.25">
      <c r="D161" s="27"/>
      <c r="E161" s="28"/>
      <c r="F161" s="27"/>
      <c r="G161" s="28"/>
      <c r="H161" s="29"/>
      <c r="K161" s="352"/>
      <c r="L161" s="352"/>
      <c r="M161" s="353"/>
      <c r="O161" s="29"/>
    </row>
    <row r="162" spans="4:15" s="1" customFormat="1" ht="14.25">
      <c r="D162" s="27"/>
      <c r="E162" s="28"/>
      <c r="F162" s="27"/>
      <c r="G162" s="28"/>
      <c r="H162" s="29"/>
      <c r="K162" s="352"/>
      <c r="L162" s="352"/>
      <c r="M162" s="353"/>
      <c r="O162" s="29"/>
    </row>
    <row r="163" spans="4:15" s="1" customFormat="1" ht="14.25">
      <c r="D163" s="27"/>
      <c r="E163" s="28"/>
      <c r="F163" s="27"/>
      <c r="G163" s="28"/>
      <c r="H163" s="29"/>
      <c r="K163" s="352"/>
      <c r="L163" s="352"/>
      <c r="M163" s="353"/>
      <c r="O163" s="29"/>
    </row>
    <row r="164" spans="4:15" s="1" customFormat="1" ht="14.25">
      <c r="D164" s="27"/>
      <c r="E164" s="28"/>
      <c r="F164" s="27"/>
      <c r="G164" s="28"/>
      <c r="H164" s="29"/>
      <c r="K164" s="352"/>
      <c r="L164" s="352"/>
      <c r="M164" s="353"/>
      <c r="O164" s="29"/>
    </row>
    <row r="165" spans="4:15" s="1" customFormat="1" ht="14.25">
      <c r="D165" s="27"/>
      <c r="E165" s="28"/>
      <c r="F165" s="27"/>
      <c r="G165" s="28"/>
      <c r="H165" s="29"/>
      <c r="K165" s="352"/>
      <c r="L165" s="352"/>
      <c r="M165" s="353"/>
      <c r="O165" s="29"/>
    </row>
    <row r="166" spans="4:15" s="1" customFormat="1" ht="14.25">
      <c r="D166" s="27"/>
      <c r="E166" s="28"/>
      <c r="F166" s="27"/>
      <c r="G166" s="28"/>
      <c r="H166" s="29"/>
      <c r="K166" s="352"/>
      <c r="L166" s="352"/>
      <c r="M166" s="353"/>
      <c r="O166" s="29"/>
    </row>
    <row r="167" spans="4:15" s="1" customFormat="1" ht="14.25">
      <c r="D167" s="27"/>
      <c r="E167" s="28"/>
      <c r="F167" s="27"/>
      <c r="G167" s="28"/>
      <c r="H167" s="29"/>
      <c r="K167" s="352"/>
      <c r="L167" s="352"/>
      <c r="M167" s="353"/>
      <c r="O167" s="29"/>
    </row>
    <row r="168" spans="4:15" s="1" customFormat="1" ht="14.25">
      <c r="D168" s="27"/>
      <c r="E168" s="28"/>
      <c r="F168" s="27"/>
      <c r="G168" s="28"/>
      <c r="H168" s="29"/>
      <c r="K168" s="352"/>
      <c r="L168" s="352"/>
      <c r="M168" s="353"/>
      <c r="O168" s="29"/>
    </row>
    <row r="169" spans="4:15" s="1" customFormat="1" ht="14.25">
      <c r="D169" s="27"/>
      <c r="E169" s="28"/>
      <c r="F169" s="27"/>
      <c r="G169" s="28"/>
      <c r="H169" s="29"/>
      <c r="K169" s="352"/>
      <c r="L169" s="352"/>
      <c r="M169" s="353"/>
      <c r="O169" s="29"/>
    </row>
    <row r="170" spans="4:15" s="1" customFormat="1" ht="14.25">
      <c r="D170" s="27"/>
      <c r="E170" s="28"/>
      <c r="F170" s="27"/>
      <c r="G170" s="28"/>
      <c r="H170" s="29"/>
      <c r="K170" s="352"/>
      <c r="L170" s="352"/>
      <c r="M170" s="353"/>
      <c r="O170" s="29"/>
    </row>
    <row r="171" spans="4:15" s="1" customFormat="1" ht="14.25">
      <c r="D171" s="27"/>
      <c r="E171" s="28"/>
      <c r="F171" s="27"/>
      <c r="G171" s="28"/>
      <c r="H171" s="29"/>
      <c r="K171" s="352"/>
      <c r="L171" s="352"/>
      <c r="M171" s="353"/>
      <c r="O171" s="29"/>
    </row>
    <row r="172" spans="4:15" s="1" customFormat="1" ht="14.25">
      <c r="D172" s="27"/>
      <c r="E172" s="28"/>
      <c r="F172" s="27"/>
      <c r="G172" s="28"/>
      <c r="H172" s="29"/>
      <c r="K172" s="352"/>
      <c r="L172" s="352"/>
      <c r="M172" s="353"/>
      <c r="O172" s="29"/>
    </row>
    <row r="173" spans="4:15" s="1" customFormat="1" ht="14.25">
      <c r="D173" s="27"/>
      <c r="E173" s="28"/>
      <c r="F173" s="27"/>
      <c r="G173" s="28"/>
      <c r="H173" s="29"/>
      <c r="K173" s="352"/>
      <c r="L173" s="352"/>
      <c r="M173" s="353"/>
      <c r="O173" s="29"/>
    </row>
    <row r="174" spans="4:15" s="1" customFormat="1" ht="14.25">
      <c r="D174" s="27"/>
      <c r="E174" s="28"/>
      <c r="F174" s="27"/>
      <c r="G174" s="28"/>
      <c r="H174" s="29"/>
      <c r="K174" s="352"/>
      <c r="L174" s="352"/>
      <c r="M174" s="353"/>
      <c r="O174" s="29"/>
    </row>
    <row r="175" spans="4:15" s="1" customFormat="1" ht="14.25">
      <c r="D175" s="27"/>
      <c r="E175" s="28"/>
      <c r="F175" s="27"/>
      <c r="G175" s="28"/>
      <c r="H175" s="29"/>
      <c r="K175" s="352"/>
      <c r="L175" s="352"/>
      <c r="M175" s="353"/>
      <c r="O175" s="29"/>
    </row>
    <row r="176" spans="4:15" s="1" customFormat="1" ht="14.25">
      <c r="D176" s="27"/>
      <c r="E176" s="28"/>
      <c r="F176" s="27"/>
      <c r="G176" s="28"/>
      <c r="H176" s="29"/>
      <c r="K176" s="352"/>
      <c r="L176" s="352"/>
      <c r="M176" s="353"/>
      <c r="O176" s="29"/>
    </row>
    <row r="177" spans="4:15" s="1" customFormat="1" ht="14.25">
      <c r="D177" s="27"/>
      <c r="E177" s="28"/>
      <c r="F177" s="27"/>
      <c r="G177" s="28"/>
      <c r="H177" s="29"/>
      <c r="K177" s="352"/>
      <c r="L177" s="352"/>
      <c r="M177" s="353"/>
      <c r="O177" s="29"/>
    </row>
    <row r="178" spans="4:15" s="1" customFormat="1" ht="14.25">
      <c r="D178" s="27"/>
      <c r="E178" s="28"/>
      <c r="F178" s="27"/>
      <c r="G178" s="28"/>
      <c r="H178" s="29"/>
      <c r="K178" s="352"/>
      <c r="L178" s="352"/>
      <c r="M178" s="353"/>
      <c r="O178" s="29"/>
    </row>
    <row r="179" spans="4:15" s="1" customFormat="1" ht="14.25">
      <c r="D179" s="27"/>
      <c r="E179" s="28"/>
      <c r="F179" s="27"/>
      <c r="G179" s="28"/>
      <c r="H179" s="29"/>
      <c r="K179" s="352"/>
      <c r="L179" s="352"/>
      <c r="M179" s="353"/>
      <c r="O179" s="29"/>
    </row>
    <row r="180" spans="4:15" s="1" customFormat="1" ht="14.25">
      <c r="D180" s="27"/>
      <c r="E180" s="28"/>
      <c r="F180" s="27"/>
      <c r="G180" s="28"/>
      <c r="H180" s="29"/>
      <c r="K180" s="352"/>
      <c r="L180" s="352"/>
      <c r="M180" s="353"/>
      <c r="O180" s="29"/>
    </row>
    <row r="181" spans="4:15" s="1" customFormat="1" ht="14.25">
      <c r="D181" s="27"/>
      <c r="E181" s="28"/>
      <c r="F181" s="27"/>
      <c r="G181" s="28"/>
      <c r="H181" s="29"/>
      <c r="K181" s="352"/>
      <c r="L181" s="352"/>
      <c r="M181" s="353"/>
      <c r="O181" s="29"/>
    </row>
    <row r="182" spans="4:15" s="1" customFormat="1" ht="14.25">
      <c r="D182" s="27"/>
      <c r="E182" s="28"/>
      <c r="F182" s="27"/>
      <c r="G182" s="28"/>
      <c r="H182" s="29"/>
      <c r="K182" s="352"/>
      <c r="L182" s="352"/>
      <c r="M182" s="353"/>
      <c r="O182" s="29"/>
    </row>
    <row r="183" spans="4:15" s="1" customFormat="1" ht="14.25">
      <c r="D183" s="27"/>
      <c r="E183" s="28"/>
      <c r="F183" s="27"/>
      <c r="G183" s="28"/>
      <c r="H183" s="29"/>
      <c r="K183" s="352"/>
      <c r="L183" s="352"/>
      <c r="M183" s="353"/>
      <c r="O183" s="29"/>
    </row>
    <row r="184" spans="4:15" s="1" customFormat="1" ht="14.25">
      <c r="D184" s="27"/>
      <c r="E184" s="28"/>
      <c r="F184" s="27"/>
      <c r="G184" s="28"/>
      <c r="H184" s="29"/>
      <c r="K184" s="352"/>
      <c r="L184" s="352"/>
      <c r="M184" s="353"/>
      <c r="O184" s="29"/>
    </row>
    <row r="185" spans="4:15" s="1" customFormat="1" ht="14.25">
      <c r="D185" s="27"/>
      <c r="E185" s="28"/>
      <c r="F185" s="27"/>
      <c r="G185" s="28"/>
      <c r="H185" s="29"/>
      <c r="K185" s="352"/>
      <c r="L185" s="352"/>
      <c r="M185" s="353"/>
      <c r="O185" s="29"/>
    </row>
    <row r="186" spans="4:15" s="1" customFormat="1" ht="14.25">
      <c r="D186" s="27"/>
      <c r="E186" s="28"/>
      <c r="F186" s="27"/>
      <c r="G186" s="28"/>
      <c r="H186" s="29"/>
      <c r="K186" s="352"/>
      <c r="L186" s="352"/>
      <c r="M186" s="353"/>
      <c r="O186" s="29"/>
    </row>
    <row r="187" spans="4:15" s="1" customFormat="1" ht="14.25">
      <c r="D187" s="27"/>
      <c r="E187" s="28"/>
      <c r="F187" s="27"/>
      <c r="G187" s="28"/>
      <c r="H187" s="29"/>
      <c r="K187" s="352"/>
      <c r="L187" s="352"/>
      <c r="M187" s="353"/>
      <c r="O187" s="29"/>
    </row>
    <row r="188" spans="4:15" s="1" customFormat="1" ht="14.25">
      <c r="D188" s="27"/>
      <c r="E188" s="28"/>
      <c r="F188" s="27"/>
      <c r="G188" s="28"/>
      <c r="H188" s="29"/>
      <c r="K188" s="352"/>
      <c r="L188" s="352"/>
      <c r="M188" s="353"/>
      <c r="O188" s="29"/>
    </row>
    <row r="189" spans="4:15" s="1" customFormat="1" ht="14.25">
      <c r="D189" s="27"/>
      <c r="E189" s="28"/>
      <c r="F189" s="27"/>
      <c r="G189" s="28"/>
      <c r="H189" s="29"/>
      <c r="K189" s="352"/>
      <c r="L189" s="352"/>
      <c r="M189" s="353"/>
      <c r="O189" s="29"/>
    </row>
    <row r="190" spans="4:15" s="1" customFormat="1" ht="14.25">
      <c r="D190" s="27"/>
      <c r="E190" s="28"/>
      <c r="F190" s="27"/>
      <c r="G190" s="28"/>
      <c r="H190" s="29"/>
      <c r="K190" s="352"/>
      <c r="L190" s="352"/>
      <c r="M190" s="353"/>
      <c r="O190" s="29"/>
    </row>
    <row r="191" spans="4:15" s="1" customFormat="1" ht="14.25">
      <c r="D191" s="27"/>
      <c r="E191" s="28"/>
      <c r="F191" s="27"/>
      <c r="G191" s="28"/>
      <c r="H191" s="29"/>
      <c r="K191" s="352"/>
      <c r="L191" s="352"/>
      <c r="M191" s="353"/>
      <c r="O191" s="29"/>
    </row>
    <row r="192" spans="4:15" s="1" customFormat="1" ht="14.25">
      <c r="D192" s="27"/>
      <c r="E192" s="28"/>
      <c r="F192" s="27"/>
      <c r="G192" s="28"/>
      <c r="H192" s="29"/>
      <c r="K192" s="352"/>
      <c r="L192" s="352"/>
      <c r="M192" s="353"/>
      <c r="O192" s="29"/>
    </row>
    <row r="193" spans="4:15" s="1" customFormat="1" ht="14.25">
      <c r="D193" s="27"/>
      <c r="E193" s="28"/>
      <c r="F193" s="27"/>
      <c r="G193" s="28"/>
      <c r="H193" s="29"/>
      <c r="K193" s="352"/>
      <c r="L193" s="352"/>
      <c r="M193" s="353"/>
      <c r="O193" s="29"/>
    </row>
    <row r="194" spans="4:15" s="1" customFormat="1" ht="14.25">
      <c r="D194" s="27"/>
      <c r="E194" s="28"/>
      <c r="F194" s="27"/>
      <c r="G194" s="28"/>
      <c r="H194" s="29"/>
      <c r="K194" s="352"/>
      <c r="L194" s="352"/>
      <c r="M194" s="353"/>
      <c r="O194" s="29"/>
    </row>
    <row r="195" spans="4:15" s="1" customFormat="1" ht="14.25">
      <c r="D195" s="27"/>
      <c r="E195" s="28"/>
      <c r="F195" s="27"/>
      <c r="G195" s="28"/>
      <c r="H195" s="29"/>
      <c r="K195" s="352"/>
      <c r="L195" s="352"/>
      <c r="M195" s="353"/>
      <c r="O195" s="29"/>
    </row>
    <row r="196" spans="4:15" s="1" customFormat="1" ht="14.25">
      <c r="D196" s="27"/>
      <c r="E196" s="28"/>
      <c r="F196" s="27"/>
      <c r="G196" s="28"/>
      <c r="H196" s="29"/>
      <c r="K196" s="352"/>
      <c r="L196" s="352"/>
      <c r="M196" s="353"/>
      <c r="O196" s="29"/>
    </row>
    <row r="197" spans="4:15" s="1" customFormat="1" ht="14.25">
      <c r="D197" s="27"/>
      <c r="E197" s="28"/>
      <c r="F197" s="27"/>
      <c r="G197" s="28"/>
      <c r="H197" s="29"/>
      <c r="K197" s="352"/>
      <c r="L197" s="352"/>
      <c r="M197" s="353"/>
      <c r="O197" s="29"/>
    </row>
    <row r="198" spans="4:15" s="1" customFormat="1" ht="14.25">
      <c r="D198" s="27"/>
      <c r="E198" s="28"/>
      <c r="F198" s="27"/>
      <c r="G198" s="28"/>
      <c r="H198" s="29"/>
      <c r="K198" s="352"/>
      <c r="L198" s="352"/>
      <c r="M198" s="353"/>
      <c r="O198" s="29"/>
    </row>
    <row r="199" spans="4:15" s="1" customFormat="1" ht="14.25">
      <c r="D199" s="27"/>
      <c r="E199" s="28"/>
      <c r="F199" s="27"/>
      <c r="G199" s="28"/>
      <c r="H199" s="29"/>
      <c r="K199" s="352"/>
      <c r="L199" s="352"/>
      <c r="M199" s="353"/>
      <c r="O199" s="29"/>
    </row>
    <row r="200" spans="4:15" s="1" customFormat="1" ht="14.25">
      <c r="D200" s="27"/>
      <c r="E200" s="28"/>
      <c r="F200" s="27"/>
      <c r="G200" s="28"/>
      <c r="H200" s="29"/>
      <c r="K200" s="352"/>
      <c r="L200" s="352"/>
      <c r="M200" s="353"/>
      <c r="O200" s="29"/>
    </row>
    <row r="201" spans="4:15" s="1" customFormat="1" ht="14.25">
      <c r="D201" s="27"/>
      <c r="E201" s="28"/>
      <c r="F201" s="27"/>
      <c r="G201" s="28"/>
      <c r="H201" s="29"/>
      <c r="K201" s="352"/>
      <c r="L201" s="352"/>
      <c r="M201" s="353"/>
      <c r="O201" s="29"/>
    </row>
    <row r="202" spans="4:15" s="1" customFormat="1" ht="14.25">
      <c r="D202" s="27"/>
      <c r="E202" s="28"/>
      <c r="F202" s="27"/>
      <c r="G202" s="28"/>
      <c r="H202" s="29"/>
      <c r="K202" s="352"/>
      <c r="L202" s="352"/>
      <c r="M202" s="353"/>
      <c r="O202" s="29"/>
    </row>
    <row r="203" spans="4:15" s="1" customFormat="1" ht="14.25">
      <c r="D203" s="27"/>
      <c r="E203" s="28"/>
      <c r="F203" s="27"/>
      <c r="G203" s="28"/>
      <c r="H203" s="29"/>
      <c r="K203" s="352"/>
      <c r="L203" s="352"/>
      <c r="M203" s="353"/>
      <c r="O203" s="29"/>
    </row>
    <row r="204" spans="4:15" s="1" customFormat="1" ht="14.25">
      <c r="D204" s="27"/>
      <c r="E204" s="28"/>
      <c r="F204" s="27"/>
      <c r="G204" s="28"/>
      <c r="H204" s="29"/>
      <c r="K204" s="352"/>
      <c r="L204" s="352"/>
      <c r="M204" s="353"/>
      <c r="O204" s="29"/>
    </row>
    <row r="205" spans="4:15" s="1" customFormat="1" ht="14.25">
      <c r="D205" s="27"/>
      <c r="E205" s="28"/>
      <c r="F205" s="27"/>
      <c r="G205" s="28"/>
      <c r="H205" s="29"/>
      <c r="K205" s="352"/>
      <c r="L205" s="352"/>
      <c r="M205" s="353"/>
      <c r="O205" s="29"/>
    </row>
    <row r="206" spans="4:15" s="1" customFormat="1" ht="14.25">
      <c r="D206" s="27"/>
      <c r="E206" s="28"/>
      <c r="F206" s="27"/>
      <c r="G206" s="28"/>
      <c r="H206" s="29"/>
      <c r="K206" s="352"/>
      <c r="L206" s="352"/>
      <c r="M206" s="353"/>
      <c r="O206" s="29"/>
    </row>
    <row r="207" spans="4:15" s="1" customFormat="1" ht="14.25">
      <c r="D207" s="27"/>
      <c r="E207" s="28"/>
      <c r="F207" s="27"/>
      <c r="G207" s="28"/>
      <c r="H207" s="29"/>
      <c r="K207" s="352"/>
      <c r="L207" s="352"/>
      <c r="M207" s="353"/>
      <c r="O207" s="29"/>
    </row>
    <row r="208" spans="4:15" s="1" customFormat="1" ht="14.25">
      <c r="D208" s="27"/>
      <c r="E208" s="28"/>
      <c r="F208" s="27"/>
      <c r="G208" s="28"/>
      <c r="H208" s="29"/>
      <c r="K208" s="352"/>
      <c r="L208" s="352"/>
      <c r="M208" s="353"/>
      <c r="O208" s="29"/>
    </row>
    <row r="209" spans="4:15" s="1" customFormat="1" ht="14.25">
      <c r="D209" s="27"/>
      <c r="E209" s="28"/>
      <c r="F209" s="27"/>
      <c r="G209" s="28"/>
      <c r="H209" s="29"/>
      <c r="K209" s="352"/>
      <c r="L209" s="352"/>
      <c r="M209" s="353"/>
      <c r="O209" s="29"/>
    </row>
    <row r="210" spans="4:15" s="1" customFormat="1" ht="14.25">
      <c r="D210" s="27"/>
      <c r="E210" s="28"/>
      <c r="F210" s="27"/>
      <c r="G210" s="28"/>
      <c r="H210" s="29"/>
      <c r="K210" s="352"/>
      <c r="L210" s="352"/>
      <c r="M210" s="353"/>
      <c r="O210" s="29"/>
    </row>
    <row r="211" spans="4:15" s="1" customFormat="1" ht="14.25">
      <c r="D211" s="27"/>
      <c r="E211" s="28"/>
      <c r="F211" s="27"/>
      <c r="G211" s="28"/>
      <c r="H211" s="29"/>
      <c r="K211" s="352"/>
      <c r="L211" s="352"/>
      <c r="M211" s="353"/>
      <c r="O211" s="29"/>
    </row>
    <row r="212" spans="4:15" s="1" customFormat="1" ht="14.25">
      <c r="D212" s="27"/>
      <c r="E212" s="28"/>
      <c r="F212" s="27"/>
      <c r="G212" s="28"/>
      <c r="H212" s="29"/>
      <c r="K212" s="352"/>
      <c r="L212" s="352"/>
      <c r="M212" s="353"/>
      <c r="O212" s="29"/>
    </row>
    <row r="213" spans="4:15" s="1" customFormat="1" ht="14.25">
      <c r="D213" s="27"/>
      <c r="E213" s="28"/>
      <c r="F213" s="27"/>
      <c r="G213" s="28"/>
      <c r="H213" s="29"/>
      <c r="K213" s="352"/>
      <c r="L213" s="352"/>
      <c r="M213" s="353"/>
      <c r="O213" s="29"/>
    </row>
    <row r="214" spans="4:15" s="1" customFormat="1" ht="14.25">
      <c r="D214" s="27"/>
      <c r="E214" s="28"/>
      <c r="F214" s="27"/>
      <c r="G214" s="28"/>
      <c r="H214" s="29"/>
      <c r="K214" s="352"/>
      <c r="L214" s="352"/>
      <c r="M214" s="353"/>
      <c r="O214" s="29"/>
    </row>
    <row r="215" spans="4:15" s="1" customFormat="1" ht="14.25">
      <c r="D215" s="27"/>
      <c r="E215" s="28"/>
      <c r="F215" s="27"/>
      <c r="G215" s="28"/>
      <c r="H215" s="29"/>
      <c r="K215" s="352"/>
      <c r="L215" s="352"/>
      <c r="M215" s="353"/>
      <c r="O215" s="29"/>
    </row>
    <row r="216" spans="4:15" s="1" customFormat="1" ht="14.25">
      <c r="D216" s="27"/>
      <c r="E216" s="28"/>
      <c r="F216" s="27"/>
      <c r="G216" s="28"/>
      <c r="H216" s="29"/>
      <c r="K216" s="352"/>
      <c r="L216" s="352"/>
      <c r="M216" s="353"/>
      <c r="O216" s="29"/>
    </row>
    <row r="217" spans="4:15" s="1" customFormat="1" ht="14.25">
      <c r="D217" s="27"/>
      <c r="E217" s="28"/>
      <c r="F217" s="27"/>
      <c r="G217" s="28"/>
      <c r="H217" s="29"/>
      <c r="K217" s="352"/>
      <c r="L217" s="352"/>
      <c r="M217" s="353"/>
      <c r="O217" s="29"/>
    </row>
    <row r="218" spans="4:15" s="1" customFormat="1" ht="14.25">
      <c r="D218" s="27"/>
      <c r="E218" s="28"/>
      <c r="F218" s="27"/>
      <c r="G218" s="28"/>
      <c r="H218" s="29"/>
      <c r="K218" s="352"/>
      <c r="L218" s="352"/>
      <c r="M218" s="353"/>
      <c r="O218" s="29"/>
    </row>
    <row r="219" spans="4:15" s="1" customFormat="1" ht="14.25">
      <c r="D219" s="27"/>
      <c r="E219" s="28"/>
      <c r="F219" s="27"/>
      <c r="G219" s="28"/>
      <c r="H219" s="29"/>
      <c r="K219" s="352"/>
      <c r="L219" s="352"/>
      <c r="M219" s="353"/>
      <c r="O219" s="29"/>
    </row>
    <row r="220" spans="4:15" s="1" customFormat="1" ht="14.25">
      <c r="D220" s="27"/>
      <c r="E220" s="28"/>
      <c r="F220" s="27"/>
      <c r="G220" s="28"/>
      <c r="H220" s="29"/>
      <c r="K220" s="352"/>
      <c r="L220" s="352"/>
      <c r="M220" s="353"/>
      <c r="O220" s="29"/>
    </row>
    <row r="221" spans="4:15" s="1" customFormat="1" ht="14.25">
      <c r="D221" s="27"/>
      <c r="E221" s="28"/>
      <c r="F221" s="27"/>
      <c r="G221" s="28"/>
      <c r="H221" s="29"/>
      <c r="K221" s="352"/>
      <c r="L221" s="352"/>
      <c r="M221" s="353"/>
      <c r="O221" s="29"/>
    </row>
    <row r="222" spans="4:15" s="1" customFormat="1" ht="14.25">
      <c r="D222" s="27"/>
      <c r="E222" s="28"/>
      <c r="F222" s="27"/>
      <c r="G222" s="28"/>
      <c r="H222" s="29"/>
      <c r="K222" s="352"/>
      <c r="L222" s="352"/>
      <c r="M222" s="353"/>
      <c r="O222" s="29"/>
    </row>
    <row r="223" spans="4:15" s="1" customFormat="1" ht="14.25">
      <c r="D223" s="27"/>
      <c r="E223" s="28"/>
      <c r="F223" s="27"/>
      <c r="G223" s="28"/>
      <c r="H223" s="29"/>
      <c r="K223" s="352"/>
      <c r="L223" s="352"/>
      <c r="M223" s="353"/>
      <c r="O223" s="29"/>
    </row>
    <row r="224" spans="4:15" s="1" customFormat="1" ht="14.25">
      <c r="D224" s="27"/>
      <c r="E224" s="28"/>
      <c r="F224" s="27"/>
      <c r="G224" s="28"/>
      <c r="H224" s="29"/>
      <c r="K224" s="352"/>
      <c r="L224" s="352"/>
      <c r="M224" s="353"/>
      <c r="O224" s="29"/>
    </row>
    <row r="225" spans="4:15" s="1" customFormat="1" ht="14.25">
      <c r="D225" s="27"/>
      <c r="E225" s="28"/>
      <c r="F225" s="27"/>
      <c r="G225" s="28"/>
      <c r="H225" s="29"/>
      <c r="K225" s="352"/>
      <c r="L225" s="352"/>
      <c r="M225" s="353"/>
      <c r="O225" s="29"/>
    </row>
    <row r="226" spans="4:15" s="1" customFormat="1" ht="14.25">
      <c r="D226" s="27"/>
      <c r="E226" s="28"/>
      <c r="F226" s="27"/>
      <c r="G226" s="28"/>
      <c r="H226" s="29"/>
      <c r="K226" s="352"/>
      <c r="L226" s="352"/>
      <c r="M226" s="353"/>
      <c r="O226" s="29"/>
    </row>
    <row r="227" spans="4:15" s="1" customFormat="1" ht="14.25">
      <c r="D227" s="27"/>
      <c r="E227" s="28"/>
      <c r="F227" s="27"/>
      <c r="G227" s="28"/>
      <c r="H227" s="29"/>
      <c r="K227" s="352"/>
      <c r="L227" s="352"/>
      <c r="M227" s="353"/>
      <c r="O227" s="29"/>
    </row>
    <row r="228" spans="4:15" s="1" customFormat="1" ht="14.25">
      <c r="D228" s="27"/>
      <c r="E228" s="28"/>
      <c r="F228" s="27"/>
      <c r="G228" s="28"/>
      <c r="H228" s="29"/>
      <c r="K228" s="352"/>
      <c r="L228" s="352"/>
      <c r="M228" s="353"/>
      <c r="O228" s="29"/>
    </row>
    <row r="229" spans="4:15" s="1" customFormat="1" ht="14.25">
      <c r="D229" s="27"/>
      <c r="E229" s="28"/>
      <c r="F229" s="27"/>
      <c r="G229" s="28"/>
      <c r="H229" s="29"/>
      <c r="K229" s="352"/>
      <c r="L229" s="352"/>
      <c r="M229" s="353"/>
      <c r="O229" s="29"/>
    </row>
    <row r="230" spans="4:15" s="1" customFormat="1" ht="14.25">
      <c r="D230" s="27"/>
      <c r="E230" s="28"/>
      <c r="F230" s="27"/>
      <c r="G230" s="28"/>
      <c r="H230" s="29"/>
      <c r="K230" s="352"/>
      <c r="L230" s="352"/>
      <c r="M230" s="353"/>
      <c r="O230" s="29"/>
    </row>
    <row r="231" spans="4:15" s="1" customFormat="1" ht="14.25">
      <c r="D231" s="27"/>
      <c r="E231" s="28"/>
      <c r="F231" s="27"/>
      <c r="G231" s="28"/>
      <c r="H231" s="29"/>
      <c r="K231" s="352"/>
      <c r="L231" s="352"/>
      <c r="M231" s="353"/>
      <c r="O231" s="29"/>
    </row>
    <row r="232" spans="4:15" s="1" customFormat="1" ht="14.25">
      <c r="D232" s="27"/>
      <c r="E232" s="28"/>
      <c r="F232" s="27"/>
      <c r="G232" s="28"/>
      <c r="H232" s="29"/>
      <c r="K232" s="352"/>
      <c r="L232" s="352"/>
      <c r="M232" s="353"/>
      <c r="O232" s="29"/>
    </row>
    <row r="233" spans="4:15" s="1" customFormat="1" ht="14.25">
      <c r="D233" s="27"/>
      <c r="E233" s="28"/>
      <c r="F233" s="27"/>
      <c r="G233" s="28"/>
      <c r="H233" s="29"/>
      <c r="K233" s="352"/>
      <c r="L233" s="352"/>
      <c r="M233" s="353"/>
      <c r="O233" s="29"/>
    </row>
    <row r="234" spans="4:15" s="1" customFormat="1" ht="14.25">
      <c r="D234" s="27"/>
      <c r="E234" s="28"/>
      <c r="F234" s="27"/>
      <c r="G234" s="28"/>
      <c r="H234" s="29"/>
      <c r="K234" s="352"/>
      <c r="L234" s="352"/>
      <c r="M234" s="353"/>
      <c r="O234" s="29"/>
    </row>
    <row r="235" spans="4:15" s="1" customFormat="1" ht="14.25">
      <c r="D235" s="27"/>
      <c r="E235" s="28"/>
      <c r="F235" s="27"/>
      <c r="G235" s="28"/>
      <c r="H235" s="29"/>
      <c r="K235" s="352"/>
      <c r="L235" s="352"/>
      <c r="M235" s="353"/>
      <c r="O235" s="29"/>
    </row>
    <row r="236" spans="4:15" s="1" customFormat="1" ht="14.25">
      <c r="D236" s="27"/>
      <c r="E236" s="28"/>
      <c r="F236" s="27"/>
      <c r="G236" s="28"/>
      <c r="H236" s="29"/>
      <c r="K236" s="352"/>
      <c r="L236" s="352"/>
      <c r="M236" s="353"/>
      <c r="O236" s="29"/>
    </row>
    <row r="237" spans="4:15" s="1" customFormat="1" ht="14.25">
      <c r="D237" s="27"/>
      <c r="E237" s="28"/>
      <c r="F237" s="27"/>
      <c r="G237" s="28"/>
      <c r="H237" s="29"/>
      <c r="K237" s="352"/>
      <c r="L237" s="352"/>
      <c r="M237" s="353"/>
      <c r="O237" s="29"/>
    </row>
    <row r="238" spans="4:15" s="1" customFormat="1" ht="14.25">
      <c r="D238" s="27"/>
      <c r="E238" s="28"/>
      <c r="F238" s="27"/>
      <c r="G238" s="28"/>
      <c r="H238" s="29"/>
      <c r="K238" s="352"/>
      <c r="L238" s="352"/>
      <c r="M238" s="353"/>
      <c r="O238" s="29"/>
    </row>
    <row r="239" spans="4:15" s="1" customFormat="1" ht="14.25">
      <c r="D239" s="27"/>
      <c r="E239" s="28"/>
      <c r="F239" s="27"/>
      <c r="G239" s="28"/>
      <c r="H239" s="29"/>
      <c r="K239" s="352"/>
      <c r="L239" s="352"/>
      <c r="M239" s="353"/>
      <c r="O239" s="29"/>
    </row>
    <row r="240" spans="4:15" s="1" customFormat="1" ht="14.25">
      <c r="D240" s="27"/>
      <c r="E240" s="28"/>
      <c r="F240" s="27"/>
      <c r="G240" s="28"/>
      <c r="H240" s="29"/>
      <c r="K240" s="352"/>
      <c r="L240" s="352"/>
      <c r="M240" s="353"/>
      <c r="O240" s="29"/>
    </row>
    <row r="241" spans="4:15" s="1" customFormat="1" ht="14.25">
      <c r="D241" s="27"/>
      <c r="E241" s="28"/>
      <c r="F241" s="27"/>
      <c r="G241" s="28"/>
      <c r="H241" s="29"/>
      <c r="K241" s="352"/>
      <c r="L241" s="352"/>
      <c r="M241" s="353"/>
      <c r="O241" s="29"/>
    </row>
    <row r="242" spans="4:15" s="1" customFormat="1" ht="14.25">
      <c r="D242" s="27"/>
      <c r="E242" s="28"/>
      <c r="F242" s="27"/>
      <c r="G242" s="28"/>
      <c r="H242" s="29"/>
      <c r="K242" s="352"/>
      <c r="L242" s="352"/>
      <c r="M242" s="353"/>
      <c r="O242" s="29"/>
    </row>
    <row r="243" spans="4:15" s="1" customFormat="1" ht="14.25">
      <c r="D243" s="27"/>
      <c r="E243" s="28"/>
      <c r="F243" s="27"/>
      <c r="G243" s="28"/>
      <c r="H243" s="29"/>
      <c r="K243" s="352"/>
      <c r="L243" s="352"/>
      <c r="M243" s="353"/>
      <c r="O243" s="29"/>
    </row>
    <row r="244" spans="4:15" s="1" customFormat="1" ht="14.25">
      <c r="D244" s="27"/>
      <c r="E244" s="28"/>
      <c r="F244" s="27"/>
      <c r="G244" s="28"/>
      <c r="H244" s="29"/>
      <c r="K244" s="352"/>
      <c r="L244" s="352"/>
      <c r="M244" s="353"/>
      <c r="O244" s="29"/>
    </row>
    <row r="245" spans="4:15" s="1" customFormat="1" ht="14.25">
      <c r="D245" s="27"/>
      <c r="E245" s="28"/>
      <c r="F245" s="27"/>
      <c r="G245" s="28"/>
      <c r="H245" s="29"/>
      <c r="K245" s="352"/>
      <c r="L245" s="352"/>
      <c r="M245" s="353"/>
      <c r="O245" s="29"/>
    </row>
    <row r="246" spans="4:15" s="1" customFormat="1" ht="14.25">
      <c r="D246" s="27"/>
      <c r="E246" s="28"/>
      <c r="F246" s="27"/>
      <c r="G246" s="28"/>
      <c r="H246" s="29"/>
      <c r="K246" s="352"/>
      <c r="L246" s="352"/>
      <c r="M246" s="353"/>
      <c r="O246" s="29"/>
    </row>
    <row r="247" spans="4:15" s="1" customFormat="1" ht="14.25">
      <c r="D247" s="27"/>
      <c r="E247" s="28"/>
      <c r="F247" s="27"/>
      <c r="G247" s="28"/>
      <c r="H247" s="29"/>
      <c r="K247" s="352"/>
      <c r="L247" s="352"/>
      <c r="M247" s="353"/>
      <c r="O247" s="29"/>
    </row>
    <row r="248" spans="4:15" s="1" customFormat="1" ht="14.25">
      <c r="D248" s="27"/>
      <c r="E248" s="28"/>
      <c r="F248" s="27"/>
      <c r="G248" s="28"/>
      <c r="H248" s="29"/>
      <c r="K248" s="352"/>
      <c r="L248" s="352"/>
      <c r="M248" s="353"/>
      <c r="O248" s="29"/>
    </row>
    <row r="249" spans="4:15" s="1" customFormat="1" ht="14.25">
      <c r="D249" s="27"/>
      <c r="E249" s="28"/>
      <c r="F249" s="27"/>
      <c r="G249" s="28"/>
      <c r="H249" s="29"/>
      <c r="K249" s="352"/>
      <c r="L249" s="352"/>
      <c r="M249" s="353"/>
      <c r="O249" s="29"/>
    </row>
    <row r="250" spans="4:15" s="1" customFormat="1" ht="14.25">
      <c r="D250" s="27"/>
      <c r="E250" s="28"/>
      <c r="F250" s="27"/>
      <c r="G250" s="28"/>
      <c r="H250" s="29"/>
      <c r="K250" s="352"/>
      <c r="L250" s="352"/>
      <c r="M250" s="353"/>
      <c r="O250" s="29"/>
    </row>
    <row r="251" spans="4:15" s="1" customFormat="1" ht="14.25">
      <c r="D251" s="27"/>
      <c r="E251" s="28"/>
      <c r="F251" s="27"/>
      <c r="G251" s="28"/>
      <c r="H251" s="29"/>
      <c r="K251" s="352"/>
      <c r="L251" s="352"/>
      <c r="M251" s="353"/>
      <c r="O251" s="29"/>
    </row>
    <row r="252" spans="4:15" s="1" customFormat="1" ht="14.25">
      <c r="D252" s="27"/>
      <c r="E252" s="28"/>
      <c r="F252" s="27"/>
      <c r="G252" s="28"/>
      <c r="H252" s="29"/>
      <c r="K252" s="352"/>
      <c r="L252" s="352"/>
      <c r="M252" s="353"/>
      <c r="O252" s="29"/>
    </row>
    <row r="253" spans="4:15" s="1" customFormat="1" ht="14.25">
      <c r="D253" s="27"/>
      <c r="E253" s="28"/>
      <c r="F253" s="27"/>
      <c r="G253" s="28"/>
      <c r="H253" s="29"/>
      <c r="K253" s="352"/>
      <c r="L253" s="352"/>
      <c r="M253" s="353"/>
      <c r="O253" s="29"/>
    </row>
    <row r="254" spans="4:15" s="1" customFormat="1" ht="14.25">
      <c r="D254" s="27"/>
      <c r="E254" s="28"/>
      <c r="F254" s="27"/>
      <c r="G254" s="28"/>
      <c r="H254" s="29"/>
      <c r="K254" s="352"/>
      <c r="L254" s="352"/>
      <c r="M254" s="353"/>
      <c r="O254" s="29"/>
    </row>
    <row r="255" spans="4:15" s="1" customFormat="1" ht="14.25">
      <c r="D255" s="27"/>
      <c r="E255" s="28"/>
      <c r="F255" s="27"/>
      <c r="G255" s="28"/>
      <c r="H255" s="29"/>
      <c r="K255" s="352"/>
      <c r="L255" s="352"/>
      <c r="M255" s="353"/>
      <c r="O255" s="29"/>
    </row>
    <row r="256" spans="4:15" s="1" customFormat="1" ht="14.25">
      <c r="D256" s="27"/>
      <c r="E256" s="28"/>
      <c r="F256" s="27"/>
      <c r="G256" s="28"/>
      <c r="H256" s="29"/>
      <c r="K256" s="352"/>
      <c r="L256" s="352"/>
      <c r="M256" s="353"/>
      <c r="O256" s="29"/>
    </row>
    <row r="257" spans="4:15" s="1" customFormat="1" ht="14.25">
      <c r="D257" s="27"/>
      <c r="E257" s="28"/>
      <c r="F257" s="27"/>
      <c r="G257" s="28"/>
      <c r="H257" s="29"/>
      <c r="K257" s="352"/>
      <c r="L257" s="352"/>
      <c r="M257" s="353"/>
      <c r="O257" s="29"/>
    </row>
    <row r="258" spans="4:15" s="1" customFormat="1" ht="14.25">
      <c r="D258" s="27"/>
      <c r="E258" s="28"/>
      <c r="F258" s="27"/>
      <c r="G258" s="28"/>
      <c r="H258" s="29"/>
      <c r="K258" s="352"/>
      <c r="L258" s="352"/>
      <c r="M258" s="353"/>
      <c r="O258" s="29"/>
    </row>
    <row r="259" spans="4:15" s="1" customFormat="1" ht="14.25">
      <c r="D259" s="27"/>
      <c r="E259" s="28"/>
      <c r="F259" s="27"/>
      <c r="G259" s="28"/>
      <c r="H259" s="29"/>
      <c r="K259" s="352"/>
      <c r="L259" s="352"/>
      <c r="M259" s="353"/>
      <c r="O259" s="29"/>
    </row>
    <row r="260" spans="4:15" s="1" customFormat="1" ht="14.25">
      <c r="D260" s="27"/>
      <c r="E260" s="28"/>
      <c r="F260" s="27"/>
      <c r="G260" s="28"/>
      <c r="H260" s="29"/>
      <c r="K260" s="352"/>
      <c r="L260" s="352"/>
      <c r="M260" s="353"/>
      <c r="O260" s="29"/>
    </row>
    <row r="261" spans="4:15" s="1" customFormat="1" ht="14.25">
      <c r="D261" s="27"/>
      <c r="E261" s="28"/>
      <c r="F261" s="27"/>
      <c r="G261" s="28"/>
      <c r="H261" s="29"/>
      <c r="K261" s="352"/>
      <c r="L261" s="352"/>
      <c r="M261" s="353"/>
      <c r="O261" s="29"/>
    </row>
    <row r="262" spans="4:15" s="1" customFormat="1" ht="14.25">
      <c r="D262" s="27"/>
      <c r="E262" s="28"/>
      <c r="F262" s="27"/>
      <c r="G262" s="28"/>
      <c r="H262" s="29"/>
      <c r="K262" s="352"/>
      <c r="L262" s="352"/>
      <c r="M262" s="353"/>
      <c r="O262" s="29"/>
    </row>
    <row r="263" spans="4:15" s="1" customFormat="1" ht="14.25">
      <c r="D263" s="27"/>
      <c r="E263" s="28"/>
      <c r="F263" s="27"/>
      <c r="G263" s="28"/>
      <c r="H263" s="29"/>
      <c r="K263" s="352"/>
      <c r="L263" s="352"/>
      <c r="M263" s="353"/>
      <c r="O263" s="29"/>
    </row>
    <row r="264" spans="4:15" s="1" customFormat="1" ht="14.25">
      <c r="D264" s="27"/>
      <c r="E264" s="28"/>
      <c r="F264" s="27"/>
      <c r="G264" s="28"/>
      <c r="H264" s="29"/>
      <c r="K264" s="352"/>
      <c r="L264" s="352"/>
      <c r="M264" s="353"/>
      <c r="O264" s="29"/>
    </row>
    <row r="265" spans="4:15" s="1" customFormat="1" ht="14.25">
      <c r="D265" s="27"/>
      <c r="E265" s="28"/>
      <c r="F265" s="27"/>
      <c r="G265" s="28"/>
      <c r="H265" s="29"/>
      <c r="K265" s="352"/>
      <c r="L265" s="352"/>
      <c r="M265" s="353"/>
      <c r="O265" s="29"/>
    </row>
    <row r="266" spans="4:15" s="1" customFormat="1" ht="14.25">
      <c r="D266" s="27"/>
      <c r="E266" s="28"/>
      <c r="F266" s="27"/>
      <c r="G266" s="28"/>
      <c r="H266" s="29"/>
      <c r="K266" s="352"/>
      <c r="L266" s="352"/>
      <c r="M266" s="353"/>
      <c r="O266" s="29"/>
    </row>
    <row r="267" spans="4:15" s="1" customFormat="1" ht="14.25">
      <c r="D267" s="27"/>
      <c r="E267" s="28"/>
      <c r="F267" s="27"/>
      <c r="G267" s="28"/>
      <c r="H267" s="29"/>
      <c r="K267" s="352"/>
      <c r="L267" s="352"/>
      <c r="M267" s="353"/>
      <c r="O267" s="29"/>
    </row>
    <row r="268" spans="4:15" s="1" customFormat="1" ht="14.25">
      <c r="D268" s="27"/>
      <c r="E268" s="28"/>
      <c r="F268" s="27"/>
      <c r="G268" s="28"/>
      <c r="H268" s="29"/>
      <c r="K268" s="352"/>
      <c r="L268" s="352"/>
      <c r="M268" s="353"/>
      <c r="O268" s="29"/>
    </row>
    <row r="269" spans="4:15" s="1" customFormat="1" ht="14.25">
      <c r="D269" s="27"/>
      <c r="E269" s="28"/>
      <c r="F269" s="27"/>
      <c r="G269" s="28"/>
      <c r="H269" s="29"/>
      <c r="K269" s="352"/>
      <c r="L269" s="352"/>
      <c r="M269" s="353"/>
      <c r="O269" s="29"/>
    </row>
    <row r="270" spans="4:15" s="1" customFormat="1" ht="14.25">
      <c r="D270" s="27"/>
      <c r="E270" s="28"/>
      <c r="F270" s="27"/>
      <c r="G270" s="28"/>
      <c r="H270" s="29"/>
      <c r="K270" s="352"/>
      <c r="L270" s="352"/>
      <c r="M270" s="353"/>
      <c r="O270" s="29"/>
    </row>
    <row r="271" spans="4:15" s="1" customFormat="1" ht="14.25">
      <c r="D271" s="27"/>
      <c r="E271" s="28"/>
      <c r="F271" s="27"/>
      <c r="G271" s="28"/>
      <c r="H271" s="29"/>
      <c r="K271" s="352"/>
      <c r="L271" s="352"/>
      <c r="M271" s="353"/>
      <c r="O271" s="29"/>
    </row>
    <row r="272" spans="4:15" s="1" customFormat="1" ht="14.25">
      <c r="D272" s="27"/>
      <c r="E272" s="28"/>
      <c r="F272" s="27"/>
      <c r="G272" s="28"/>
      <c r="H272" s="29"/>
      <c r="K272" s="352"/>
      <c r="L272" s="352"/>
      <c r="M272" s="353"/>
      <c r="O272" s="29"/>
    </row>
    <row r="273" spans="4:15" s="1" customFormat="1" ht="14.25">
      <c r="D273" s="27"/>
      <c r="E273" s="28"/>
      <c r="F273" s="27"/>
      <c r="G273" s="28"/>
      <c r="H273" s="29"/>
      <c r="K273" s="352"/>
      <c r="L273" s="352"/>
      <c r="M273" s="353"/>
      <c r="O273" s="29"/>
    </row>
    <row r="274" spans="4:15" s="1" customFormat="1" ht="14.25">
      <c r="D274" s="27"/>
      <c r="E274" s="28"/>
      <c r="F274" s="27"/>
      <c r="G274" s="28"/>
      <c r="H274" s="29"/>
      <c r="K274" s="352"/>
      <c r="L274" s="352"/>
      <c r="M274" s="353"/>
      <c r="O274" s="29"/>
    </row>
    <row r="275" spans="4:15" s="1" customFormat="1" ht="14.25">
      <c r="D275" s="27"/>
      <c r="E275" s="28"/>
      <c r="F275" s="27"/>
      <c r="G275" s="28"/>
      <c r="H275" s="29"/>
      <c r="K275" s="352"/>
      <c r="L275" s="352"/>
      <c r="M275" s="353"/>
      <c r="O275" s="29"/>
    </row>
    <row r="276" spans="4:15" s="1" customFormat="1" ht="14.25">
      <c r="D276" s="27"/>
      <c r="E276" s="28"/>
      <c r="F276" s="27"/>
      <c r="G276" s="28"/>
      <c r="H276" s="29"/>
      <c r="K276" s="352"/>
      <c r="L276" s="352"/>
      <c r="M276" s="353"/>
      <c r="O276" s="29"/>
    </row>
    <row r="277" spans="4:15" s="1" customFormat="1" ht="14.25">
      <c r="D277" s="27"/>
      <c r="E277" s="28"/>
      <c r="F277" s="27"/>
      <c r="G277" s="28"/>
      <c r="H277" s="29"/>
      <c r="K277" s="352"/>
      <c r="L277" s="352"/>
      <c r="M277" s="353"/>
      <c r="O277" s="29"/>
    </row>
    <row r="278" spans="4:15" s="1" customFormat="1" ht="14.25">
      <c r="D278" s="27"/>
      <c r="E278" s="28"/>
      <c r="F278" s="27"/>
      <c r="G278" s="28"/>
      <c r="H278" s="29"/>
      <c r="K278" s="352"/>
      <c r="L278" s="352"/>
      <c r="M278" s="353"/>
      <c r="O278" s="29"/>
    </row>
    <row r="279" spans="4:15" s="1" customFormat="1" ht="14.25">
      <c r="D279" s="27"/>
      <c r="E279" s="28"/>
      <c r="F279" s="27"/>
      <c r="G279" s="28"/>
      <c r="H279" s="29"/>
      <c r="K279" s="352"/>
      <c r="L279" s="352"/>
      <c r="M279" s="353"/>
      <c r="O279" s="29"/>
    </row>
    <row r="280" spans="4:15" s="1" customFormat="1" ht="14.25">
      <c r="D280" s="27"/>
      <c r="E280" s="28"/>
      <c r="F280" s="27"/>
      <c r="G280" s="28"/>
      <c r="H280" s="29"/>
      <c r="K280" s="352"/>
      <c r="L280" s="352"/>
      <c r="M280" s="353"/>
      <c r="O280" s="29"/>
    </row>
    <row r="281" spans="4:15" s="1" customFormat="1" ht="14.25">
      <c r="D281" s="27"/>
      <c r="E281" s="28"/>
      <c r="F281" s="27"/>
      <c r="G281" s="28"/>
      <c r="H281" s="29"/>
      <c r="K281" s="352"/>
      <c r="L281" s="352"/>
      <c r="M281" s="353"/>
      <c r="O281" s="29"/>
    </row>
    <row r="282" spans="4:15" s="1" customFormat="1" ht="14.25">
      <c r="D282" s="27"/>
      <c r="E282" s="28"/>
      <c r="F282" s="27"/>
      <c r="G282" s="28"/>
      <c r="H282" s="29"/>
      <c r="K282" s="352"/>
      <c r="L282" s="352"/>
      <c r="M282" s="353"/>
      <c r="O282" s="29"/>
    </row>
    <row r="283" spans="4:15" s="1" customFormat="1" ht="14.25">
      <c r="D283" s="27"/>
      <c r="E283" s="28"/>
      <c r="F283" s="27"/>
      <c r="G283" s="28"/>
      <c r="H283" s="29"/>
      <c r="K283" s="352"/>
      <c r="L283" s="352"/>
      <c r="M283" s="353"/>
      <c r="O283" s="29"/>
    </row>
    <row r="284" spans="4:15" s="1" customFormat="1" ht="14.25">
      <c r="D284" s="27"/>
      <c r="E284" s="28"/>
      <c r="F284" s="27"/>
      <c r="G284" s="28"/>
      <c r="H284" s="29"/>
      <c r="K284" s="352"/>
      <c r="L284" s="352"/>
      <c r="M284" s="353"/>
      <c r="O284" s="29"/>
    </row>
    <row r="285" spans="4:15" s="1" customFormat="1" ht="14.25">
      <c r="D285" s="27"/>
      <c r="E285" s="28"/>
      <c r="F285" s="27"/>
      <c r="G285" s="28"/>
      <c r="H285" s="29"/>
      <c r="K285" s="352"/>
      <c r="L285" s="352"/>
      <c r="M285" s="353"/>
      <c r="O285" s="29"/>
    </row>
    <row r="286" spans="4:15" s="1" customFormat="1" ht="14.25">
      <c r="D286" s="27"/>
      <c r="E286" s="28"/>
      <c r="F286" s="27"/>
      <c r="G286" s="28"/>
      <c r="H286" s="29"/>
      <c r="K286" s="352"/>
      <c r="L286" s="352"/>
      <c r="M286" s="353"/>
      <c r="O286" s="29"/>
    </row>
    <row r="287" spans="4:15" s="1" customFormat="1" ht="14.25">
      <c r="D287" s="27"/>
      <c r="E287" s="28"/>
      <c r="F287" s="27"/>
      <c r="G287" s="28"/>
      <c r="H287" s="29"/>
      <c r="K287" s="352"/>
      <c r="L287" s="352"/>
      <c r="M287" s="353"/>
      <c r="O287" s="29"/>
    </row>
    <row r="288" spans="4:15" s="1" customFormat="1" ht="14.25">
      <c r="D288" s="27"/>
      <c r="E288" s="28"/>
      <c r="F288" s="27"/>
      <c r="G288" s="28"/>
      <c r="H288" s="29"/>
      <c r="K288" s="352"/>
      <c r="L288" s="352"/>
      <c r="M288" s="353"/>
      <c r="O288" s="29"/>
    </row>
    <row r="289" spans="4:15" s="1" customFormat="1" ht="14.25">
      <c r="D289" s="27"/>
      <c r="E289" s="28"/>
      <c r="F289" s="27"/>
      <c r="G289" s="28"/>
      <c r="H289" s="29"/>
      <c r="K289" s="352"/>
      <c r="L289" s="352"/>
      <c r="M289" s="353"/>
      <c r="O289" s="29"/>
    </row>
    <row r="290" spans="4:15" s="1" customFormat="1" ht="14.25">
      <c r="D290" s="27"/>
      <c r="E290" s="28"/>
      <c r="F290" s="27"/>
      <c r="G290" s="28"/>
      <c r="H290" s="29"/>
      <c r="K290" s="352"/>
      <c r="L290" s="352"/>
      <c r="M290" s="353"/>
      <c r="O290" s="29"/>
    </row>
    <row r="291" spans="4:15" s="1" customFormat="1" ht="14.25">
      <c r="D291" s="27"/>
      <c r="E291" s="28"/>
      <c r="F291" s="27"/>
      <c r="G291" s="28"/>
      <c r="H291" s="29"/>
      <c r="K291" s="352"/>
      <c r="L291" s="352"/>
      <c r="M291" s="353"/>
      <c r="O291" s="29"/>
    </row>
    <row r="292" spans="4:15" s="1" customFormat="1" ht="14.25">
      <c r="D292" s="27"/>
      <c r="E292" s="28"/>
      <c r="F292" s="27"/>
      <c r="G292" s="28"/>
      <c r="H292" s="29"/>
      <c r="K292" s="352"/>
      <c r="L292" s="352"/>
      <c r="M292" s="353"/>
      <c r="O292" s="29"/>
    </row>
    <row r="293" spans="4:15" s="1" customFormat="1" ht="14.25">
      <c r="D293" s="27"/>
      <c r="E293" s="28"/>
      <c r="F293" s="27"/>
      <c r="G293" s="28"/>
      <c r="H293" s="29"/>
      <c r="K293" s="352"/>
      <c r="L293" s="352"/>
      <c r="M293" s="353"/>
      <c r="O293" s="29"/>
    </row>
    <row r="294" spans="4:15" s="1" customFormat="1" ht="14.25">
      <c r="D294" s="27"/>
      <c r="E294" s="28"/>
      <c r="F294" s="27"/>
      <c r="G294" s="28"/>
      <c r="H294" s="29"/>
      <c r="K294" s="352"/>
      <c r="L294" s="352"/>
      <c r="M294" s="353"/>
      <c r="O294" s="29"/>
    </row>
    <row r="295" spans="4:15" s="1" customFormat="1" ht="14.25">
      <c r="D295" s="27"/>
      <c r="E295" s="28"/>
      <c r="F295" s="27"/>
      <c r="G295" s="28"/>
      <c r="H295" s="29"/>
      <c r="K295" s="352"/>
      <c r="L295" s="352"/>
      <c r="M295" s="353"/>
      <c r="O295" s="29"/>
    </row>
    <row r="296" spans="4:15" s="1" customFormat="1" ht="14.25">
      <c r="D296" s="27"/>
      <c r="E296" s="28"/>
      <c r="F296" s="27"/>
      <c r="G296" s="28"/>
      <c r="H296" s="29"/>
      <c r="K296" s="352"/>
      <c r="L296" s="352"/>
      <c r="M296" s="353"/>
      <c r="O296" s="29"/>
    </row>
    <row r="297" spans="4:15" s="1" customFormat="1" ht="14.25">
      <c r="D297" s="27"/>
      <c r="E297" s="28"/>
      <c r="F297" s="27"/>
      <c r="G297" s="28"/>
      <c r="H297" s="29"/>
      <c r="K297" s="352"/>
      <c r="L297" s="352"/>
      <c r="M297" s="353"/>
      <c r="O297" s="29"/>
    </row>
    <row r="298" spans="4:15" s="1" customFormat="1" ht="14.25">
      <c r="D298" s="27"/>
      <c r="E298" s="28"/>
      <c r="F298" s="27"/>
      <c r="G298" s="28"/>
      <c r="H298" s="29"/>
      <c r="K298" s="352"/>
      <c r="L298" s="352"/>
      <c r="M298" s="353"/>
      <c r="O298" s="29"/>
    </row>
    <row r="299" spans="4:15" s="1" customFormat="1" ht="14.25">
      <c r="D299" s="27"/>
      <c r="E299" s="28"/>
      <c r="F299" s="27"/>
      <c r="G299" s="28"/>
      <c r="H299" s="29"/>
      <c r="K299" s="352"/>
      <c r="L299" s="352"/>
      <c r="M299" s="353"/>
      <c r="O299" s="29"/>
    </row>
    <row r="300" spans="4:15" s="1" customFormat="1" ht="14.25">
      <c r="D300" s="27"/>
      <c r="E300" s="28"/>
      <c r="F300" s="27"/>
      <c r="G300" s="28"/>
      <c r="H300" s="29"/>
      <c r="K300" s="352"/>
      <c r="L300" s="352"/>
      <c r="M300" s="353"/>
      <c r="O300" s="29"/>
    </row>
    <row r="301" spans="4:15" s="1" customFormat="1" ht="14.25">
      <c r="D301" s="27"/>
      <c r="E301" s="28"/>
      <c r="F301" s="27"/>
      <c r="G301" s="28"/>
      <c r="H301" s="29"/>
      <c r="K301" s="352"/>
      <c r="L301" s="352"/>
      <c r="M301" s="353"/>
      <c r="O301" s="29"/>
    </row>
    <row r="302" spans="4:15" s="1" customFormat="1" ht="14.25">
      <c r="D302" s="27"/>
      <c r="E302" s="28"/>
      <c r="F302" s="27"/>
      <c r="G302" s="28"/>
      <c r="H302" s="29"/>
      <c r="K302" s="352"/>
      <c r="L302" s="352"/>
      <c r="M302" s="353"/>
      <c r="O302" s="29"/>
    </row>
    <row r="303" spans="4:15" s="1" customFormat="1" ht="14.25">
      <c r="D303" s="27"/>
      <c r="E303" s="28"/>
      <c r="F303" s="27"/>
      <c r="G303" s="28"/>
      <c r="H303" s="29"/>
      <c r="K303" s="352"/>
      <c r="L303" s="352"/>
      <c r="M303" s="353"/>
      <c r="O303" s="29"/>
    </row>
    <row r="304" spans="4:15" s="1" customFormat="1" ht="14.25">
      <c r="D304" s="27"/>
      <c r="E304" s="28"/>
      <c r="F304" s="27"/>
      <c r="G304" s="28"/>
      <c r="H304" s="29"/>
      <c r="K304" s="352"/>
      <c r="L304" s="352"/>
      <c r="M304" s="353"/>
      <c r="O304" s="29"/>
    </row>
    <row r="305" spans="4:15" s="1" customFormat="1" ht="14.25">
      <c r="D305" s="27"/>
      <c r="E305" s="28"/>
      <c r="F305" s="27"/>
      <c r="G305" s="28"/>
      <c r="H305" s="29"/>
      <c r="K305" s="352"/>
      <c r="L305" s="352"/>
      <c r="M305" s="353"/>
      <c r="O305" s="29"/>
    </row>
    <row r="306" spans="4:15" s="1" customFormat="1" ht="14.25">
      <c r="D306" s="27"/>
      <c r="E306" s="28"/>
      <c r="F306" s="27"/>
      <c r="G306" s="28"/>
      <c r="H306" s="29"/>
      <c r="K306" s="352"/>
      <c r="L306" s="352"/>
      <c r="M306" s="353"/>
      <c r="O306" s="29"/>
    </row>
    <row r="307" spans="4:15" s="1" customFormat="1" ht="14.25">
      <c r="D307" s="27"/>
      <c r="E307" s="28"/>
      <c r="F307" s="27"/>
      <c r="G307" s="28"/>
      <c r="H307" s="29"/>
      <c r="K307" s="352"/>
      <c r="L307" s="352"/>
      <c r="M307" s="353"/>
      <c r="O307" s="29"/>
    </row>
    <row r="308" spans="4:15" s="1" customFormat="1" ht="14.25">
      <c r="D308" s="27"/>
      <c r="E308" s="28"/>
      <c r="F308" s="27"/>
      <c r="G308" s="28"/>
      <c r="H308" s="29"/>
      <c r="K308" s="352"/>
      <c r="L308" s="352"/>
      <c r="M308" s="353"/>
      <c r="O308" s="29"/>
    </row>
    <row r="309" spans="4:15" s="1" customFormat="1" ht="14.25">
      <c r="D309" s="27"/>
      <c r="E309" s="28"/>
      <c r="F309" s="27"/>
      <c r="G309" s="28"/>
      <c r="H309" s="29"/>
      <c r="K309" s="352"/>
      <c r="L309" s="352"/>
      <c r="M309" s="353"/>
      <c r="O309" s="29"/>
    </row>
    <row r="310" spans="4:15" s="1" customFormat="1" ht="14.25">
      <c r="D310" s="27"/>
      <c r="E310" s="28"/>
      <c r="F310" s="27"/>
      <c r="G310" s="28"/>
      <c r="H310" s="29"/>
      <c r="K310" s="352"/>
      <c r="L310" s="352"/>
      <c r="M310" s="353"/>
      <c r="O310" s="29"/>
    </row>
    <row r="311" spans="4:15" s="1" customFormat="1" ht="14.25">
      <c r="D311" s="27"/>
      <c r="E311" s="28"/>
      <c r="F311" s="27"/>
      <c r="G311" s="28"/>
      <c r="H311" s="29"/>
      <c r="K311" s="352"/>
      <c r="L311" s="352"/>
      <c r="M311" s="353"/>
      <c r="O311" s="29"/>
    </row>
    <row r="312" spans="4:15" s="1" customFormat="1" ht="14.25">
      <c r="D312" s="27"/>
      <c r="E312" s="28"/>
      <c r="F312" s="27"/>
      <c r="G312" s="28"/>
      <c r="H312" s="29"/>
      <c r="K312" s="352"/>
      <c r="L312" s="352"/>
      <c r="M312" s="353"/>
      <c r="O312" s="29"/>
    </row>
    <row r="313" spans="4:15" s="1" customFormat="1" ht="14.25">
      <c r="D313" s="27"/>
      <c r="E313" s="28"/>
      <c r="F313" s="27"/>
      <c r="G313" s="28"/>
      <c r="H313" s="29"/>
      <c r="K313" s="352"/>
      <c r="L313" s="352"/>
      <c r="M313" s="353"/>
      <c r="O313" s="29"/>
    </row>
    <row r="314" spans="4:15" s="1" customFormat="1" ht="14.25">
      <c r="D314" s="27"/>
      <c r="E314" s="28"/>
      <c r="F314" s="27"/>
      <c r="G314" s="28"/>
      <c r="H314" s="29"/>
      <c r="K314" s="352"/>
      <c r="L314" s="352"/>
      <c r="M314" s="353"/>
      <c r="O314" s="29"/>
    </row>
    <row r="315" spans="4:15" s="1" customFormat="1" ht="14.25">
      <c r="D315" s="27"/>
      <c r="E315" s="28"/>
      <c r="F315" s="27"/>
      <c r="G315" s="28"/>
      <c r="H315" s="29"/>
      <c r="K315" s="352"/>
      <c r="L315" s="352"/>
      <c r="M315" s="353"/>
      <c r="O315" s="29"/>
    </row>
    <row r="316" spans="4:15" s="1" customFormat="1" ht="14.25">
      <c r="D316" s="27"/>
      <c r="E316" s="28"/>
      <c r="F316" s="27"/>
      <c r="G316" s="28"/>
      <c r="H316" s="29"/>
      <c r="K316" s="352"/>
      <c r="L316" s="352"/>
      <c r="M316" s="353"/>
      <c r="O316" s="29"/>
    </row>
    <row r="317" spans="4:15" s="1" customFormat="1" ht="14.25">
      <c r="D317" s="27"/>
      <c r="E317" s="28"/>
      <c r="F317" s="27"/>
      <c r="G317" s="28"/>
      <c r="H317" s="29"/>
      <c r="K317" s="352"/>
      <c r="L317" s="352"/>
      <c r="M317" s="353"/>
      <c r="O317" s="29"/>
    </row>
    <row r="318" spans="4:15" s="1" customFormat="1" ht="14.25">
      <c r="D318" s="27"/>
      <c r="E318" s="28"/>
      <c r="F318" s="27"/>
      <c r="G318" s="28"/>
      <c r="H318" s="29"/>
      <c r="K318" s="352"/>
      <c r="L318" s="352"/>
      <c r="M318" s="353"/>
      <c r="O318" s="29"/>
    </row>
    <row r="319" spans="4:15" s="1" customFormat="1" ht="14.25">
      <c r="D319" s="27"/>
      <c r="E319" s="28"/>
      <c r="F319" s="27"/>
      <c r="G319" s="28"/>
      <c r="H319" s="29"/>
      <c r="K319" s="352"/>
      <c r="L319" s="352"/>
      <c r="M319" s="353"/>
      <c r="O319" s="29"/>
    </row>
    <row r="320" spans="4:15" s="1" customFormat="1" ht="14.25">
      <c r="D320" s="27"/>
      <c r="E320" s="28"/>
      <c r="F320" s="27"/>
      <c r="G320" s="28"/>
      <c r="H320" s="29"/>
      <c r="K320" s="352"/>
      <c r="L320" s="352"/>
      <c r="M320" s="353"/>
      <c r="O320" s="29"/>
    </row>
    <row r="321" spans="4:15" s="1" customFormat="1" ht="14.25">
      <c r="D321" s="27"/>
      <c r="E321" s="28"/>
      <c r="F321" s="27"/>
      <c r="G321" s="28"/>
      <c r="H321" s="29"/>
      <c r="K321" s="352"/>
      <c r="L321" s="352"/>
      <c r="M321" s="353"/>
      <c r="O321" s="29"/>
    </row>
    <row r="322" spans="4:15" s="1" customFormat="1" ht="14.25">
      <c r="D322" s="27"/>
      <c r="E322" s="28"/>
      <c r="F322" s="27"/>
      <c r="G322" s="28"/>
      <c r="H322" s="29"/>
      <c r="K322" s="352"/>
      <c r="L322" s="352"/>
      <c r="M322" s="353"/>
      <c r="O322" s="29"/>
    </row>
    <row r="323" spans="4:15" s="1" customFormat="1" ht="14.25">
      <c r="D323" s="27"/>
      <c r="E323" s="28"/>
      <c r="F323" s="27"/>
      <c r="G323" s="28"/>
      <c r="H323" s="29"/>
      <c r="K323" s="352"/>
      <c r="L323" s="352"/>
      <c r="M323" s="353"/>
      <c r="O323" s="29"/>
    </row>
    <row r="324" spans="4:15" s="1" customFormat="1" ht="14.25">
      <c r="D324" s="27"/>
      <c r="E324" s="28"/>
      <c r="F324" s="27"/>
      <c r="G324" s="28"/>
      <c r="H324" s="29"/>
      <c r="K324" s="352"/>
      <c r="L324" s="352"/>
      <c r="M324" s="353"/>
      <c r="O324" s="29"/>
    </row>
    <row r="325" spans="4:15" s="1" customFormat="1" ht="14.25">
      <c r="D325" s="27"/>
      <c r="E325" s="28"/>
      <c r="F325" s="27"/>
      <c r="G325" s="28"/>
      <c r="H325" s="29"/>
      <c r="K325" s="352"/>
      <c r="L325" s="352"/>
      <c r="M325" s="353"/>
      <c r="O325" s="29"/>
    </row>
    <row r="326" spans="4:15" s="1" customFormat="1" ht="14.25">
      <c r="D326" s="27"/>
      <c r="E326" s="28"/>
      <c r="F326" s="27"/>
      <c r="G326" s="28"/>
      <c r="H326" s="29"/>
      <c r="K326" s="352"/>
      <c r="L326" s="352"/>
      <c r="M326" s="353"/>
      <c r="O326" s="29"/>
    </row>
    <row r="327" spans="4:15" s="1" customFormat="1" ht="14.25">
      <c r="D327" s="27"/>
      <c r="E327" s="28"/>
      <c r="F327" s="27"/>
      <c r="G327" s="28"/>
      <c r="H327" s="29"/>
      <c r="K327" s="352"/>
      <c r="L327" s="352"/>
      <c r="M327" s="353"/>
      <c r="O327" s="29"/>
    </row>
    <row r="328" spans="4:15" s="1" customFormat="1" ht="14.25">
      <c r="D328" s="27"/>
      <c r="E328" s="28"/>
      <c r="F328" s="27"/>
      <c r="G328" s="28"/>
      <c r="H328" s="29"/>
      <c r="K328" s="352"/>
      <c r="L328" s="352"/>
      <c r="M328" s="353"/>
      <c r="O328" s="29"/>
    </row>
    <row r="329" spans="4:15" s="1" customFormat="1" ht="14.25">
      <c r="D329" s="27"/>
      <c r="E329" s="28"/>
      <c r="F329" s="27"/>
      <c r="G329" s="28"/>
      <c r="H329" s="29"/>
      <c r="K329" s="352"/>
      <c r="L329" s="352"/>
      <c r="M329" s="353"/>
      <c r="O329" s="29"/>
    </row>
    <row r="330" spans="4:15" s="1" customFormat="1" ht="14.25">
      <c r="D330" s="27"/>
      <c r="E330" s="28"/>
      <c r="F330" s="27"/>
      <c r="G330" s="28"/>
      <c r="H330" s="29"/>
      <c r="K330" s="352"/>
      <c r="L330" s="352"/>
      <c r="M330" s="353"/>
      <c r="O330" s="29"/>
    </row>
    <row r="331" spans="4:15" s="1" customFormat="1" ht="14.25">
      <c r="D331" s="27"/>
      <c r="E331" s="28"/>
      <c r="F331" s="27"/>
      <c r="G331" s="28"/>
      <c r="H331" s="29"/>
      <c r="K331" s="352"/>
      <c r="L331" s="352"/>
      <c r="M331" s="353"/>
      <c r="O331" s="29"/>
    </row>
    <row r="332" spans="4:15" s="1" customFormat="1" ht="14.25">
      <c r="D332" s="27"/>
      <c r="E332" s="28"/>
      <c r="F332" s="27"/>
      <c r="G332" s="28"/>
      <c r="H332" s="29"/>
      <c r="K332" s="352"/>
      <c r="L332" s="352"/>
      <c r="M332" s="353"/>
      <c r="O332" s="29"/>
    </row>
    <row r="333" spans="4:15" s="1" customFormat="1" ht="14.25">
      <c r="D333" s="27"/>
      <c r="E333" s="28"/>
      <c r="F333" s="27"/>
      <c r="G333" s="28"/>
      <c r="H333" s="29"/>
      <c r="K333" s="352"/>
      <c r="L333" s="352"/>
      <c r="M333" s="353"/>
      <c r="O333" s="29"/>
    </row>
    <row r="334" spans="4:15" s="1" customFormat="1" ht="14.25">
      <c r="D334" s="27"/>
      <c r="E334" s="28"/>
      <c r="F334" s="27"/>
      <c r="G334" s="28"/>
      <c r="H334" s="29"/>
      <c r="K334" s="352"/>
      <c r="L334" s="352"/>
      <c r="M334" s="353"/>
      <c r="O334" s="29"/>
    </row>
    <row r="335" spans="4:15" s="1" customFormat="1" ht="14.25">
      <c r="D335" s="27"/>
      <c r="E335" s="28"/>
      <c r="F335" s="27"/>
      <c r="G335" s="28"/>
      <c r="H335" s="29"/>
      <c r="K335" s="352"/>
      <c r="L335" s="352"/>
      <c r="M335" s="353"/>
      <c r="O335" s="29"/>
    </row>
    <row r="336" spans="4:15" s="1" customFormat="1" ht="14.25">
      <c r="D336" s="27"/>
      <c r="E336" s="28"/>
      <c r="F336" s="27"/>
      <c r="G336" s="28"/>
      <c r="H336" s="29"/>
      <c r="K336" s="352"/>
      <c r="L336" s="352"/>
      <c r="M336" s="353"/>
      <c r="O336" s="29"/>
    </row>
    <row r="337" spans="4:15" s="1" customFormat="1" ht="14.25">
      <c r="D337" s="27"/>
      <c r="E337" s="28"/>
      <c r="F337" s="27"/>
      <c r="G337" s="28"/>
      <c r="H337" s="29"/>
      <c r="K337" s="352"/>
      <c r="L337" s="352"/>
      <c r="M337" s="353"/>
      <c r="O337" s="29"/>
    </row>
    <row r="338" spans="4:15" s="1" customFormat="1" ht="14.25">
      <c r="D338" s="27"/>
      <c r="E338" s="28"/>
      <c r="F338" s="27"/>
      <c r="G338" s="28"/>
      <c r="H338" s="29"/>
      <c r="K338" s="352"/>
      <c r="L338" s="352"/>
      <c r="M338" s="353"/>
      <c r="O338" s="29"/>
    </row>
    <row r="339" spans="4:15" s="1" customFormat="1" ht="14.25">
      <c r="D339" s="27"/>
      <c r="E339" s="28"/>
      <c r="F339" s="27"/>
      <c r="G339" s="28"/>
      <c r="H339" s="29"/>
      <c r="K339" s="352"/>
      <c r="L339" s="352"/>
      <c r="M339" s="353"/>
      <c r="O339" s="29"/>
    </row>
    <row r="340" spans="4:15" s="1" customFormat="1" ht="14.25">
      <c r="D340" s="27"/>
      <c r="E340" s="28"/>
      <c r="F340" s="27"/>
      <c r="G340" s="28"/>
      <c r="H340" s="29"/>
      <c r="K340" s="352"/>
      <c r="L340" s="352"/>
      <c r="M340" s="353"/>
      <c r="O340" s="29"/>
    </row>
    <row r="341" spans="4:15" s="1" customFormat="1" ht="14.25">
      <c r="D341" s="27"/>
      <c r="E341" s="28"/>
      <c r="F341" s="27"/>
      <c r="G341" s="28"/>
      <c r="H341" s="29"/>
      <c r="K341" s="352"/>
      <c r="L341" s="352"/>
      <c r="M341" s="353"/>
      <c r="O341" s="29"/>
    </row>
    <row r="342" spans="4:15" s="1" customFormat="1" ht="14.25">
      <c r="D342" s="27"/>
      <c r="E342" s="28"/>
      <c r="F342" s="27"/>
      <c r="G342" s="28"/>
      <c r="H342" s="29"/>
      <c r="K342" s="352"/>
      <c r="L342" s="352"/>
      <c r="M342" s="353"/>
      <c r="O342" s="29"/>
    </row>
    <row r="343" spans="4:15" s="1" customFormat="1" ht="14.25">
      <c r="D343" s="27"/>
      <c r="E343" s="28"/>
      <c r="F343" s="27"/>
      <c r="G343" s="28"/>
      <c r="H343" s="29"/>
      <c r="K343" s="352"/>
      <c r="L343" s="352"/>
      <c r="M343" s="353"/>
      <c r="O343" s="29"/>
    </row>
    <row r="344" spans="4:15" s="1" customFormat="1" ht="14.25">
      <c r="D344" s="27"/>
      <c r="E344" s="28"/>
      <c r="F344" s="27"/>
      <c r="G344" s="28"/>
      <c r="H344" s="29"/>
      <c r="K344" s="352"/>
      <c r="L344" s="352"/>
      <c r="M344" s="353"/>
      <c r="O344" s="29"/>
    </row>
    <row r="345" spans="4:15" s="1" customFormat="1" ht="14.25">
      <c r="D345" s="27"/>
      <c r="E345" s="28"/>
      <c r="F345" s="27"/>
      <c r="G345" s="28"/>
      <c r="H345" s="29"/>
      <c r="K345" s="352"/>
      <c r="L345" s="352"/>
      <c r="M345" s="353"/>
      <c r="O345" s="29"/>
    </row>
    <row r="346" spans="4:15" s="1" customFormat="1" ht="14.25">
      <c r="D346" s="27"/>
      <c r="E346" s="28"/>
      <c r="F346" s="27"/>
      <c r="G346" s="28"/>
      <c r="H346" s="29"/>
      <c r="K346" s="352"/>
      <c r="L346" s="352"/>
      <c r="M346" s="353"/>
      <c r="O346" s="29"/>
    </row>
    <row r="347" spans="4:15" s="1" customFormat="1" ht="14.25">
      <c r="D347" s="27"/>
      <c r="E347" s="28"/>
      <c r="F347" s="27"/>
      <c r="G347" s="28"/>
      <c r="H347" s="29"/>
      <c r="K347" s="352"/>
      <c r="L347" s="352"/>
      <c r="M347" s="353"/>
      <c r="O347" s="29"/>
    </row>
    <row r="348" spans="4:15" s="1" customFormat="1" ht="14.25">
      <c r="D348" s="27"/>
      <c r="E348" s="28"/>
      <c r="F348" s="27"/>
      <c r="G348" s="28"/>
      <c r="H348" s="29"/>
      <c r="K348" s="352"/>
      <c r="L348" s="352"/>
      <c r="M348" s="353"/>
      <c r="O348" s="29"/>
    </row>
    <row r="349" spans="4:15" s="1" customFormat="1" ht="14.25">
      <c r="D349" s="27"/>
      <c r="E349" s="28"/>
      <c r="F349" s="27"/>
      <c r="G349" s="28"/>
      <c r="H349" s="29"/>
      <c r="K349" s="352"/>
      <c r="L349" s="352"/>
      <c r="M349" s="353"/>
      <c r="O349" s="29"/>
    </row>
    <row r="350" spans="4:15" s="1" customFormat="1" ht="14.25">
      <c r="D350" s="27"/>
      <c r="E350" s="28"/>
      <c r="F350" s="27"/>
      <c r="G350" s="28"/>
      <c r="H350" s="29"/>
      <c r="K350" s="352"/>
      <c r="L350" s="352"/>
      <c r="M350" s="353"/>
      <c r="O350" s="29"/>
    </row>
    <row r="351" spans="4:15" s="1" customFormat="1" ht="14.25">
      <c r="D351" s="27"/>
      <c r="E351" s="28"/>
      <c r="F351" s="27"/>
      <c r="G351" s="28"/>
      <c r="H351" s="29"/>
      <c r="K351" s="352"/>
      <c r="L351" s="352"/>
      <c r="M351" s="353"/>
      <c r="O351" s="29"/>
    </row>
    <row r="352" spans="4:15" s="1" customFormat="1" ht="14.25">
      <c r="D352" s="27"/>
      <c r="E352" s="28"/>
      <c r="F352" s="27"/>
      <c r="G352" s="28"/>
      <c r="H352" s="29"/>
      <c r="K352" s="352"/>
      <c r="L352" s="352"/>
      <c r="M352" s="353"/>
      <c r="O352" s="29"/>
    </row>
    <row r="353" spans="4:15" s="1" customFormat="1" ht="14.25">
      <c r="D353" s="27"/>
      <c r="E353" s="28"/>
      <c r="F353" s="27"/>
      <c r="G353" s="28"/>
      <c r="H353" s="29"/>
      <c r="K353" s="352"/>
      <c r="L353" s="352"/>
      <c r="M353" s="353"/>
      <c r="O353" s="29"/>
    </row>
    <row r="354" spans="4:15" s="1" customFormat="1" ht="14.25">
      <c r="D354" s="27"/>
      <c r="E354" s="28"/>
      <c r="F354" s="27"/>
      <c r="G354" s="28"/>
      <c r="H354" s="29"/>
      <c r="K354" s="352"/>
      <c r="L354" s="352"/>
      <c r="M354" s="353"/>
      <c r="O354" s="29"/>
    </row>
    <row r="355" spans="4:15" s="1" customFormat="1" ht="14.25">
      <c r="D355" s="27"/>
      <c r="E355" s="28"/>
      <c r="F355" s="27"/>
      <c r="G355" s="28"/>
      <c r="H355" s="29"/>
      <c r="K355" s="352"/>
      <c r="L355" s="352"/>
      <c r="M355" s="353"/>
      <c r="O355" s="29"/>
    </row>
    <row r="356" spans="4:15" s="1" customFormat="1" ht="14.25">
      <c r="D356" s="27"/>
      <c r="E356" s="28"/>
      <c r="F356" s="27"/>
      <c r="G356" s="28"/>
      <c r="H356" s="29"/>
      <c r="K356" s="352"/>
      <c r="L356" s="352"/>
      <c r="M356" s="353"/>
      <c r="O356" s="29"/>
    </row>
    <row r="357" spans="4:15" s="1" customFormat="1" ht="14.25">
      <c r="D357" s="27"/>
      <c r="E357" s="28"/>
      <c r="F357" s="27"/>
      <c r="G357" s="28"/>
      <c r="H357" s="29"/>
      <c r="K357" s="352"/>
      <c r="L357" s="352"/>
      <c r="M357" s="353"/>
      <c r="O357" s="29"/>
    </row>
    <row r="358" spans="4:15" s="1" customFormat="1" ht="14.25">
      <c r="D358" s="27"/>
      <c r="E358" s="28"/>
      <c r="F358" s="27"/>
      <c r="G358" s="28"/>
      <c r="H358" s="29"/>
      <c r="K358" s="352"/>
      <c r="L358" s="352"/>
      <c r="M358" s="353"/>
      <c r="O358" s="29"/>
    </row>
    <row r="359" spans="4:15" s="1" customFormat="1" ht="14.25">
      <c r="D359" s="27"/>
      <c r="E359" s="28"/>
      <c r="F359" s="27"/>
      <c r="G359" s="28"/>
      <c r="H359" s="29"/>
      <c r="K359" s="352"/>
      <c r="L359" s="352"/>
      <c r="M359" s="353"/>
      <c r="O359" s="29"/>
    </row>
    <row r="360" spans="4:15" s="1" customFormat="1" ht="14.25">
      <c r="D360" s="27"/>
      <c r="E360" s="28"/>
      <c r="F360" s="27"/>
      <c r="G360" s="28"/>
      <c r="H360" s="29"/>
      <c r="K360" s="352"/>
      <c r="L360" s="352"/>
      <c r="M360" s="353"/>
      <c r="O360" s="29"/>
    </row>
    <row r="361" spans="4:15" s="1" customFormat="1" ht="14.25">
      <c r="D361" s="27"/>
      <c r="E361" s="28"/>
      <c r="F361" s="27"/>
      <c r="G361" s="28"/>
      <c r="H361" s="29"/>
      <c r="K361" s="352"/>
      <c r="L361" s="352"/>
      <c r="M361" s="353"/>
      <c r="O361" s="29"/>
    </row>
    <row r="362" spans="4:15" s="1" customFormat="1" ht="14.25">
      <c r="D362" s="27"/>
      <c r="E362" s="28"/>
      <c r="F362" s="27"/>
      <c r="G362" s="28"/>
      <c r="H362" s="29"/>
      <c r="K362" s="352"/>
      <c r="L362" s="352"/>
      <c r="M362" s="353"/>
      <c r="O362" s="29"/>
    </row>
    <row r="363" spans="4:15" s="1" customFormat="1" ht="14.25">
      <c r="D363" s="27"/>
      <c r="E363" s="28"/>
      <c r="F363" s="27"/>
      <c r="G363" s="28"/>
      <c r="H363" s="29"/>
      <c r="K363" s="352"/>
      <c r="L363" s="352"/>
      <c r="M363" s="353"/>
      <c r="O363" s="29"/>
    </row>
    <row r="364" spans="4:15" s="1" customFormat="1" ht="14.25">
      <c r="D364" s="27"/>
      <c r="E364" s="28"/>
      <c r="F364" s="27"/>
      <c r="G364" s="28"/>
      <c r="H364" s="29"/>
      <c r="K364" s="352"/>
      <c r="L364" s="352"/>
      <c r="M364" s="353"/>
      <c r="O364" s="29"/>
    </row>
    <row r="365" spans="4:15" s="1" customFormat="1" ht="14.25">
      <c r="D365" s="27"/>
      <c r="E365" s="28"/>
      <c r="F365" s="27"/>
      <c r="G365" s="28"/>
      <c r="H365" s="29"/>
      <c r="K365" s="352"/>
      <c r="L365" s="352"/>
      <c r="M365" s="353"/>
      <c r="O365" s="29"/>
    </row>
    <row r="366" spans="4:15" s="1" customFormat="1" ht="14.25">
      <c r="D366" s="27"/>
      <c r="E366" s="28"/>
      <c r="F366" s="27"/>
      <c r="G366" s="28"/>
      <c r="H366" s="29"/>
      <c r="K366" s="352"/>
      <c r="L366" s="352"/>
      <c r="M366" s="353"/>
      <c r="O366" s="29"/>
    </row>
    <row r="367" spans="4:15" s="1" customFormat="1" ht="14.25">
      <c r="D367" s="27"/>
      <c r="E367" s="28"/>
      <c r="F367" s="27"/>
      <c r="G367" s="28"/>
      <c r="H367" s="29"/>
      <c r="K367" s="352"/>
      <c r="L367" s="352"/>
      <c r="M367" s="353"/>
      <c r="O367" s="29"/>
    </row>
    <row r="368" spans="4:15" s="1" customFormat="1" ht="14.25">
      <c r="D368" s="27"/>
      <c r="E368" s="28"/>
      <c r="F368" s="27"/>
      <c r="G368" s="28"/>
      <c r="H368" s="29"/>
      <c r="K368" s="352"/>
      <c r="L368" s="352"/>
      <c r="M368" s="353"/>
      <c r="O368" s="29"/>
    </row>
    <row r="369" spans="4:15" s="1" customFormat="1" ht="14.25">
      <c r="D369" s="27"/>
      <c r="E369" s="28"/>
      <c r="F369" s="27"/>
      <c r="G369" s="28"/>
      <c r="H369" s="29"/>
      <c r="K369" s="352"/>
      <c r="L369" s="352"/>
      <c r="M369" s="353"/>
      <c r="O369" s="29"/>
    </row>
    <row r="370" spans="4:15" s="1" customFormat="1" ht="14.25">
      <c r="D370" s="27"/>
      <c r="E370" s="28"/>
      <c r="F370" s="27"/>
      <c r="G370" s="28"/>
      <c r="H370" s="29"/>
      <c r="K370" s="352"/>
      <c r="L370" s="352"/>
      <c r="M370" s="353"/>
      <c r="O370" s="29"/>
    </row>
    <row r="371" spans="4:15" s="1" customFormat="1" ht="14.25">
      <c r="D371" s="27"/>
      <c r="E371" s="28"/>
      <c r="F371" s="27"/>
      <c r="G371" s="28"/>
      <c r="H371" s="29"/>
      <c r="K371" s="352"/>
      <c r="L371" s="352"/>
      <c r="M371" s="353"/>
      <c r="O371" s="29"/>
    </row>
    <row r="372" spans="4:15" s="1" customFormat="1" ht="14.25">
      <c r="D372" s="27"/>
      <c r="E372" s="28"/>
      <c r="F372" s="27"/>
      <c r="G372" s="28"/>
      <c r="H372" s="29"/>
      <c r="K372" s="352"/>
      <c r="L372" s="352"/>
      <c r="M372" s="353"/>
      <c r="O372" s="29"/>
    </row>
    <row r="373" spans="4:15" s="1" customFormat="1" ht="14.25">
      <c r="D373" s="27"/>
      <c r="E373" s="28"/>
      <c r="F373" s="27"/>
      <c r="G373" s="28"/>
      <c r="H373" s="29"/>
      <c r="K373" s="352"/>
      <c r="L373" s="352"/>
      <c r="M373" s="353"/>
      <c r="O373" s="29"/>
    </row>
    <row r="374" spans="4:15" s="1" customFormat="1" ht="14.25">
      <c r="D374" s="27"/>
      <c r="E374" s="28"/>
      <c r="F374" s="27"/>
      <c r="G374" s="28"/>
      <c r="H374" s="29"/>
      <c r="K374" s="352"/>
      <c r="L374" s="352"/>
      <c r="M374" s="353"/>
      <c r="O374" s="29"/>
    </row>
    <row r="375" spans="4:15" s="1" customFormat="1" ht="14.25">
      <c r="D375" s="27"/>
      <c r="E375" s="28"/>
      <c r="F375" s="27"/>
      <c r="G375" s="28"/>
      <c r="H375" s="29"/>
      <c r="K375" s="352"/>
      <c r="L375" s="352"/>
      <c r="M375" s="353"/>
      <c r="O375" s="29"/>
    </row>
    <row r="376" spans="4:15" s="1" customFormat="1" ht="14.25">
      <c r="D376" s="27"/>
      <c r="E376" s="28"/>
      <c r="F376" s="27"/>
      <c r="G376" s="28"/>
      <c r="H376" s="29"/>
      <c r="K376" s="352"/>
      <c r="L376" s="352"/>
      <c r="M376" s="353"/>
      <c r="O376" s="29"/>
    </row>
    <row r="377" spans="4:15" s="1" customFormat="1" ht="14.25">
      <c r="D377" s="27"/>
      <c r="E377" s="28"/>
      <c r="F377" s="27"/>
      <c r="G377" s="28"/>
      <c r="H377" s="29"/>
      <c r="K377" s="352"/>
      <c r="L377" s="352"/>
      <c r="M377" s="353"/>
      <c r="O377" s="29"/>
    </row>
    <row r="378" spans="4:15" s="1" customFormat="1" ht="14.25">
      <c r="D378" s="27"/>
      <c r="E378" s="28"/>
      <c r="F378" s="27"/>
      <c r="G378" s="28"/>
      <c r="H378" s="29"/>
      <c r="K378" s="352"/>
      <c r="L378" s="352"/>
      <c r="M378" s="353"/>
      <c r="O378" s="29"/>
    </row>
    <row r="379" spans="4:15" s="1" customFormat="1" ht="14.25">
      <c r="D379" s="27"/>
      <c r="E379" s="28"/>
      <c r="F379" s="27"/>
      <c r="G379" s="28"/>
      <c r="H379" s="29"/>
      <c r="K379" s="352"/>
      <c r="L379" s="352"/>
      <c r="M379" s="353"/>
      <c r="O379" s="29"/>
    </row>
    <row r="380" spans="4:15" s="1" customFormat="1" ht="14.25">
      <c r="D380" s="27"/>
      <c r="E380" s="28"/>
      <c r="F380" s="27"/>
      <c r="G380" s="28"/>
      <c r="H380" s="29"/>
      <c r="K380" s="352"/>
      <c r="L380" s="352"/>
      <c r="M380" s="353"/>
      <c r="O380" s="29"/>
    </row>
    <row r="381" spans="4:15" s="1" customFormat="1" ht="14.25">
      <c r="D381" s="27"/>
      <c r="E381" s="28"/>
      <c r="F381" s="27"/>
      <c r="G381" s="28"/>
      <c r="H381" s="29"/>
      <c r="K381" s="352"/>
      <c r="L381" s="352"/>
      <c r="M381" s="353"/>
      <c r="O381" s="29"/>
    </row>
    <row r="382" spans="4:15" s="1" customFormat="1" ht="14.25">
      <c r="D382" s="27"/>
      <c r="E382" s="28"/>
      <c r="F382" s="27"/>
      <c r="G382" s="28"/>
      <c r="H382" s="29"/>
      <c r="K382" s="352"/>
      <c r="L382" s="352"/>
      <c r="M382" s="353"/>
      <c r="O382" s="29"/>
    </row>
    <row r="383" spans="4:15" s="1" customFormat="1" ht="14.25">
      <c r="D383" s="27"/>
      <c r="E383" s="28"/>
      <c r="F383" s="27"/>
      <c r="G383" s="28"/>
      <c r="H383" s="29"/>
      <c r="K383" s="352"/>
      <c r="L383" s="352"/>
      <c r="M383" s="353"/>
      <c r="O383" s="29"/>
    </row>
    <row r="384" spans="4:15" s="1" customFormat="1" ht="14.25">
      <c r="D384" s="27"/>
      <c r="E384" s="28"/>
      <c r="F384" s="27"/>
      <c r="G384" s="28"/>
      <c r="H384" s="29"/>
      <c r="K384" s="352"/>
      <c r="L384" s="352"/>
      <c r="M384" s="353"/>
      <c r="O384" s="29"/>
    </row>
    <row r="385" spans="4:15" s="1" customFormat="1" ht="14.25">
      <c r="D385" s="27"/>
      <c r="E385" s="28"/>
      <c r="F385" s="27"/>
      <c r="G385" s="28"/>
      <c r="H385" s="29"/>
      <c r="K385" s="352"/>
      <c r="L385" s="352"/>
      <c r="M385" s="353"/>
      <c r="O385" s="29"/>
    </row>
    <row r="386" spans="4:15" s="1" customFormat="1" ht="14.25">
      <c r="D386" s="27"/>
      <c r="E386" s="28"/>
      <c r="F386" s="27"/>
      <c r="G386" s="28"/>
      <c r="H386" s="29"/>
      <c r="K386" s="352"/>
      <c r="L386" s="352"/>
      <c r="M386" s="353"/>
      <c r="O386" s="29"/>
    </row>
    <row r="387" spans="4:15" s="1" customFormat="1" ht="14.25">
      <c r="D387" s="27"/>
      <c r="E387" s="28"/>
      <c r="F387" s="27"/>
      <c r="G387" s="28"/>
      <c r="H387" s="29"/>
      <c r="K387" s="352"/>
      <c r="L387" s="352"/>
      <c r="M387" s="353"/>
      <c r="O387" s="29"/>
    </row>
    <row r="388" spans="4:15" s="1" customFormat="1" ht="14.25">
      <c r="D388" s="27"/>
      <c r="E388" s="28"/>
      <c r="F388" s="27"/>
      <c r="G388" s="28"/>
      <c r="H388" s="29"/>
      <c r="K388" s="352"/>
      <c r="L388" s="352"/>
      <c r="M388" s="353"/>
      <c r="O388" s="29"/>
    </row>
    <row r="389" spans="4:15" s="1" customFormat="1" ht="14.25">
      <c r="D389" s="27"/>
      <c r="E389" s="28"/>
      <c r="F389" s="27"/>
      <c r="G389" s="28"/>
      <c r="H389" s="29"/>
      <c r="K389" s="352"/>
      <c r="L389" s="352"/>
      <c r="M389" s="353"/>
      <c r="O389" s="29"/>
    </row>
    <row r="390" spans="4:15" s="1" customFormat="1" ht="14.25">
      <c r="D390" s="27"/>
      <c r="E390" s="28"/>
      <c r="F390" s="27"/>
      <c r="G390" s="28"/>
      <c r="H390" s="29"/>
      <c r="K390" s="352"/>
      <c r="L390" s="352"/>
      <c r="M390" s="353"/>
      <c r="O390" s="29"/>
    </row>
    <row r="391" spans="4:15" s="1" customFormat="1" ht="14.25">
      <c r="D391" s="27"/>
      <c r="E391" s="28"/>
      <c r="F391" s="27"/>
      <c r="G391" s="28"/>
      <c r="H391" s="29"/>
      <c r="K391" s="352"/>
      <c r="L391" s="352"/>
      <c r="M391" s="353"/>
      <c r="O391" s="29"/>
    </row>
    <row r="392" spans="4:15" s="1" customFormat="1" ht="14.25">
      <c r="D392" s="27"/>
      <c r="E392" s="28"/>
      <c r="F392" s="27"/>
      <c r="G392" s="28"/>
      <c r="H392" s="29"/>
      <c r="K392" s="352"/>
      <c r="L392" s="352"/>
      <c r="M392" s="353"/>
      <c r="O392" s="29"/>
    </row>
    <row r="393" spans="4:15" s="1" customFormat="1" ht="14.25">
      <c r="D393" s="27"/>
      <c r="E393" s="28"/>
      <c r="F393" s="27"/>
      <c r="G393" s="28"/>
      <c r="H393" s="29"/>
      <c r="K393" s="352"/>
      <c r="L393" s="352"/>
      <c r="M393" s="353"/>
      <c r="O393" s="29"/>
    </row>
    <row r="394" spans="4:15" s="1" customFormat="1" ht="14.25">
      <c r="D394" s="27"/>
      <c r="E394" s="28"/>
      <c r="F394" s="27"/>
      <c r="G394" s="28"/>
      <c r="H394" s="29"/>
      <c r="K394" s="352"/>
      <c r="L394" s="352"/>
      <c r="M394" s="353"/>
      <c r="O394" s="29"/>
    </row>
    <row r="395" spans="4:15" s="1" customFormat="1" ht="14.25">
      <c r="D395" s="27"/>
      <c r="E395" s="28"/>
      <c r="F395" s="27"/>
      <c r="G395" s="28"/>
      <c r="H395" s="29"/>
      <c r="K395" s="352"/>
      <c r="L395" s="352"/>
      <c r="M395" s="353"/>
      <c r="O395" s="29"/>
    </row>
    <row r="396" spans="4:15" s="1" customFormat="1" ht="14.25">
      <c r="D396" s="27"/>
      <c r="E396" s="28"/>
      <c r="F396" s="27"/>
      <c r="G396" s="28"/>
      <c r="H396" s="29"/>
      <c r="K396" s="352"/>
      <c r="L396" s="352"/>
      <c r="M396" s="353"/>
      <c r="O396" s="29"/>
    </row>
    <row r="397" spans="4:15" s="1" customFormat="1" ht="14.25">
      <c r="D397" s="27"/>
      <c r="E397" s="28"/>
      <c r="F397" s="27"/>
      <c r="G397" s="28"/>
      <c r="H397" s="29"/>
      <c r="K397" s="352"/>
      <c r="L397" s="352"/>
      <c r="M397" s="353"/>
      <c r="O397" s="29"/>
    </row>
    <row r="398" spans="4:15" s="1" customFormat="1" ht="14.25">
      <c r="D398" s="27"/>
      <c r="E398" s="28"/>
      <c r="F398" s="27"/>
      <c r="G398" s="28"/>
      <c r="H398" s="29"/>
      <c r="K398" s="352"/>
      <c r="L398" s="352"/>
      <c r="M398" s="353"/>
      <c r="O398" s="29"/>
    </row>
    <row r="399" spans="4:15" s="1" customFormat="1" ht="14.25">
      <c r="D399" s="27"/>
      <c r="E399" s="28"/>
      <c r="F399" s="27"/>
      <c r="G399" s="28"/>
      <c r="H399" s="29"/>
      <c r="K399" s="352"/>
      <c r="L399" s="352"/>
      <c r="M399" s="353"/>
      <c r="O399" s="29"/>
    </row>
    <row r="400" spans="4:15" s="1" customFormat="1" ht="14.25">
      <c r="D400" s="27"/>
      <c r="E400" s="28"/>
      <c r="F400" s="27"/>
      <c r="G400" s="28"/>
      <c r="H400" s="29"/>
      <c r="K400" s="352"/>
      <c r="L400" s="352"/>
      <c r="M400" s="353"/>
      <c r="O400" s="29"/>
    </row>
    <row r="401" spans="4:15" s="1" customFormat="1" ht="14.25">
      <c r="D401" s="27"/>
      <c r="E401" s="28"/>
      <c r="F401" s="27"/>
      <c r="G401" s="28"/>
      <c r="H401" s="29"/>
      <c r="K401" s="352"/>
      <c r="L401" s="352"/>
      <c r="M401" s="353"/>
      <c r="O401" s="29"/>
    </row>
    <row r="402" spans="4:15" s="1" customFormat="1" ht="14.25">
      <c r="D402" s="27"/>
      <c r="E402" s="28"/>
      <c r="F402" s="27"/>
      <c r="G402" s="28"/>
      <c r="H402" s="29"/>
      <c r="K402" s="352"/>
      <c r="L402" s="352"/>
      <c r="M402" s="353"/>
      <c r="O402" s="29"/>
    </row>
    <row r="403" spans="4:15" s="1" customFormat="1" ht="14.25">
      <c r="D403" s="27"/>
      <c r="E403" s="28"/>
      <c r="F403" s="27"/>
      <c r="G403" s="28"/>
      <c r="H403" s="29"/>
      <c r="K403" s="352"/>
      <c r="L403" s="352"/>
      <c r="M403" s="353"/>
      <c r="O403" s="29"/>
    </row>
    <row r="404" spans="4:15" s="1" customFormat="1" ht="14.25">
      <c r="D404" s="27"/>
      <c r="E404" s="28"/>
      <c r="F404" s="27"/>
      <c r="G404" s="28"/>
      <c r="H404" s="29"/>
      <c r="K404" s="352"/>
      <c r="L404" s="352"/>
      <c r="M404" s="353"/>
      <c r="O404" s="29"/>
    </row>
    <row r="405" spans="4:15" s="1" customFormat="1" ht="14.25">
      <c r="D405" s="27"/>
      <c r="E405" s="28"/>
      <c r="F405" s="27"/>
      <c r="G405" s="28"/>
      <c r="H405" s="29"/>
      <c r="K405" s="352"/>
      <c r="L405" s="352"/>
      <c r="M405" s="353"/>
      <c r="O405" s="29"/>
    </row>
    <row r="406" spans="4:15" s="1" customFormat="1" ht="14.25">
      <c r="D406" s="27"/>
      <c r="E406" s="28"/>
      <c r="F406" s="27"/>
      <c r="G406" s="28"/>
      <c r="H406" s="29"/>
      <c r="K406" s="352"/>
      <c r="L406" s="352"/>
      <c r="M406" s="353"/>
      <c r="O406" s="29"/>
    </row>
    <row r="407" spans="4:15" s="1" customFormat="1" ht="14.25">
      <c r="D407" s="27"/>
      <c r="E407" s="28"/>
      <c r="F407" s="27"/>
      <c r="G407" s="28"/>
      <c r="H407" s="29"/>
      <c r="K407" s="352"/>
      <c r="L407" s="352"/>
      <c r="M407" s="353"/>
      <c r="O407" s="29"/>
    </row>
    <row r="408" spans="4:15" s="1" customFormat="1" ht="14.25">
      <c r="D408" s="27"/>
      <c r="E408" s="28"/>
      <c r="F408" s="27"/>
      <c r="G408" s="28"/>
      <c r="H408" s="29"/>
      <c r="K408" s="352"/>
      <c r="L408" s="352"/>
      <c r="M408" s="353"/>
      <c r="O408" s="29"/>
    </row>
    <row r="409" spans="4:15" s="1" customFormat="1" ht="14.25">
      <c r="D409" s="27"/>
      <c r="E409" s="28"/>
      <c r="F409" s="27"/>
      <c r="G409" s="28"/>
      <c r="H409" s="29"/>
      <c r="K409" s="352"/>
      <c r="L409" s="352"/>
      <c r="M409" s="353"/>
      <c r="O409" s="29"/>
    </row>
    <row r="410" spans="4:15" s="1" customFormat="1" ht="14.25">
      <c r="D410" s="27"/>
      <c r="E410" s="28"/>
      <c r="F410" s="27"/>
      <c r="G410" s="28"/>
      <c r="H410" s="29"/>
      <c r="K410" s="352"/>
      <c r="L410" s="352"/>
      <c r="M410" s="353"/>
      <c r="O410" s="29"/>
    </row>
    <row r="411" spans="4:15" s="1" customFormat="1" ht="14.25">
      <c r="D411" s="27"/>
      <c r="E411" s="28"/>
      <c r="F411" s="27"/>
      <c r="G411" s="28"/>
      <c r="H411" s="29"/>
      <c r="K411" s="352"/>
      <c r="L411" s="352"/>
      <c r="M411" s="353"/>
      <c r="O411" s="29"/>
    </row>
    <row r="412" spans="4:15" s="1" customFormat="1" ht="14.25">
      <c r="D412" s="27"/>
      <c r="E412" s="28"/>
      <c r="F412" s="27"/>
      <c r="G412" s="28"/>
      <c r="H412" s="29"/>
      <c r="K412" s="352"/>
      <c r="L412" s="352"/>
      <c r="M412" s="353"/>
      <c r="O412" s="29"/>
    </row>
    <row r="413" spans="4:15" s="1" customFormat="1" ht="14.25">
      <c r="D413" s="27"/>
      <c r="E413" s="28"/>
      <c r="F413" s="27"/>
      <c r="G413" s="28"/>
      <c r="H413" s="29"/>
      <c r="K413" s="352"/>
      <c r="L413" s="352"/>
      <c r="M413" s="353"/>
      <c r="O413" s="29"/>
    </row>
    <row r="414" spans="4:15" s="1" customFormat="1" ht="14.25">
      <c r="D414" s="27"/>
      <c r="E414" s="28"/>
      <c r="F414" s="27"/>
      <c r="G414" s="28"/>
      <c r="H414" s="29"/>
      <c r="K414" s="352"/>
      <c r="L414" s="352"/>
      <c r="M414" s="353"/>
      <c r="O414" s="29"/>
    </row>
    <row r="415" spans="4:15" s="1" customFormat="1" ht="14.25">
      <c r="D415" s="27"/>
      <c r="E415" s="28"/>
      <c r="F415" s="27"/>
      <c r="G415" s="28"/>
      <c r="H415" s="29"/>
      <c r="K415" s="352"/>
      <c r="L415" s="352"/>
      <c r="M415" s="353"/>
      <c r="O415" s="29"/>
    </row>
    <row r="416" spans="4:15" s="1" customFormat="1" ht="14.25">
      <c r="D416" s="27"/>
      <c r="E416" s="28"/>
      <c r="F416" s="27"/>
      <c r="G416" s="28"/>
      <c r="H416" s="29"/>
      <c r="K416" s="352"/>
      <c r="L416" s="352"/>
      <c r="M416" s="353"/>
      <c r="O416" s="29"/>
    </row>
    <row r="417" spans="4:15" s="1" customFormat="1" ht="14.25">
      <c r="D417" s="27"/>
      <c r="E417" s="28"/>
      <c r="F417" s="27"/>
      <c r="G417" s="28"/>
      <c r="H417" s="29"/>
      <c r="K417" s="352"/>
      <c r="L417" s="352"/>
      <c r="M417" s="353"/>
      <c r="O417" s="29"/>
    </row>
    <row r="418" spans="4:15" s="1" customFormat="1" ht="14.25">
      <c r="D418" s="27"/>
      <c r="E418" s="28"/>
      <c r="F418" s="27"/>
      <c r="G418" s="28"/>
      <c r="H418" s="29"/>
      <c r="K418" s="352"/>
      <c r="L418" s="352"/>
      <c r="M418" s="353"/>
      <c r="O418" s="29"/>
    </row>
    <row r="419" spans="4:15" s="1" customFormat="1" ht="14.25">
      <c r="D419" s="27"/>
      <c r="E419" s="28"/>
      <c r="F419" s="27"/>
      <c r="G419" s="28"/>
      <c r="H419" s="29"/>
      <c r="K419" s="352"/>
      <c r="L419" s="352"/>
      <c r="M419" s="353"/>
      <c r="O419" s="29"/>
    </row>
    <row r="420" spans="4:15" s="1" customFormat="1" ht="14.25">
      <c r="D420" s="27"/>
      <c r="E420" s="28"/>
      <c r="F420" s="27"/>
      <c r="G420" s="28"/>
      <c r="H420" s="29"/>
      <c r="K420" s="352"/>
      <c r="L420" s="352"/>
      <c r="M420" s="353"/>
      <c r="O420" s="29"/>
    </row>
    <row r="421" spans="4:15" s="1" customFormat="1" ht="14.25">
      <c r="D421" s="27"/>
      <c r="E421" s="28"/>
      <c r="F421" s="27"/>
      <c r="G421" s="28"/>
      <c r="H421" s="29"/>
      <c r="K421" s="352"/>
      <c r="L421" s="352"/>
      <c r="M421" s="353"/>
      <c r="O421" s="29"/>
    </row>
    <row r="422" spans="4:15" s="1" customFormat="1" ht="14.25">
      <c r="D422" s="27"/>
      <c r="E422" s="28"/>
      <c r="F422" s="27"/>
      <c r="G422" s="28"/>
      <c r="H422" s="29"/>
      <c r="K422" s="352"/>
      <c r="L422" s="352"/>
      <c r="M422" s="353"/>
      <c r="O422" s="29"/>
    </row>
    <row r="423" spans="4:15" s="1" customFormat="1" ht="14.25">
      <c r="D423" s="27"/>
      <c r="E423" s="28"/>
      <c r="F423" s="27"/>
      <c r="G423" s="28"/>
      <c r="H423" s="29"/>
      <c r="K423" s="352"/>
      <c r="L423" s="352"/>
      <c r="M423" s="353"/>
      <c r="O423" s="29"/>
    </row>
    <row r="424" spans="4:15" s="1" customFormat="1" ht="14.25">
      <c r="D424" s="27"/>
      <c r="E424" s="28"/>
      <c r="F424" s="27"/>
      <c r="G424" s="28"/>
      <c r="H424" s="29"/>
      <c r="K424" s="352"/>
      <c r="L424" s="352"/>
      <c r="M424" s="353"/>
      <c r="O424" s="29"/>
    </row>
    <row r="425" spans="4:15" s="1" customFormat="1" ht="14.25">
      <c r="D425" s="27"/>
      <c r="E425" s="28"/>
      <c r="F425" s="27"/>
      <c r="G425" s="28"/>
      <c r="H425" s="29"/>
      <c r="K425" s="352"/>
      <c r="L425" s="352"/>
      <c r="M425" s="353"/>
      <c r="O425" s="29"/>
    </row>
    <row r="426" spans="4:15" s="1" customFormat="1" ht="14.25">
      <c r="D426" s="27"/>
      <c r="E426" s="28"/>
      <c r="F426" s="27"/>
      <c r="G426" s="28"/>
      <c r="H426" s="29"/>
      <c r="K426" s="352"/>
      <c r="L426" s="352"/>
      <c r="M426" s="353"/>
      <c r="O426" s="29"/>
    </row>
    <row r="427" spans="4:15" s="1" customFormat="1" ht="14.25">
      <c r="D427" s="27"/>
      <c r="E427" s="28"/>
      <c r="F427" s="27"/>
      <c r="G427" s="28"/>
      <c r="H427" s="29"/>
      <c r="K427" s="352"/>
      <c r="L427" s="352"/>
      <c r="M427" s="353"/>
      <c r="O427" s="29"/>
    </row>
    <row r="428" spans="4:15" s="1" customFormat="1" ht="14.25">
      <c r="D428" s="27"/>
      <c r="E428" s="28"/>
      <c r="F428" s="27"/>
      <c r="G428" s="28"/>
      <c r="H428" s="29"/>
      <c r="K428" s="352"/>
      <c r="L428" s="352"/>
      <c r="M428" s="353"/>
      <c r="O428" s="29"/>
    </row>
    <row r="429" spans="4:15" s="1" customFormat="1" ht="14.25">
      <c r="D429" s="27"/>
      <c r="E429" s="28"/>
      <c r="F429" s="27"/>
      <c r="G429" s="28"/>
      <c r="H429" s="29"/>
      <c r="K429" s="352"/>
      <c r="L429" s="352"/>
      <c r="M429" s="353"/>
      <c r="O429" s="29"/>
    </row>
    <row r="430" spans="4:15" s="1" customFormat="1" ht="14.25">
      <c r="D430" s="27"/>
      <c r="E430" s="28"/>
      <c r="F430" s="27"/>
      <c r="G430" s="28"/>
      <c r="H430" s="29"/>
      <c r="K430" s="352"/>
      <c r="L430" s="352"/>
      <c r="M430" s="353"/>
      <c r="O430" s="29"/>
    </row>
    <row r="431" spans="4:15" s="1" customFormat="1" ht="14.25">
      <c r="D431" s="27"/>
      <c r="E431" s="28"/>
      <c r="F431" s="27"/>
      <c r="G431" s="28"/>
      <c r="H431" s="29"/>
      <c r="K431" s="352"/>
      <c r="L431" s="352"/>
      <c r="M431" s="353"/>
      <c r="O431" s="29"/>
    </row>
    <row r="432" spans="4:15" s="1" customFormat="1" ht="14.25">
      <c r="D432" s="27"/>
      <c r="E432" s="28"/>
      <c r="F432" s="27"/>
      <c r="G432" s="28"/>
      <c r="H432" s="29"/>
      <c r="K432" s="352"/>
      <c r="L432" s="352"/>
      <c r="M432" s="353"/>
      <c r="O432" s="29"/>
    </row>
    <row r="433" spans="4:15" s="1" customFormat="1" ht="14.25">
      <c r="D433" s="27"/>
      <c r="E433" s="28"/>
      <c r="F433" s="27"/>
      <c r="G433" s="28"/>
      <c r="H433" s="29"/>
      <c r="K433" s="352"/>
      <c r="L433" s="352"/>
      <c r="M433" s="353"/>
      <c r="O433" s="29"/>
    </row>
    <row r="434" spans="4:15" s="1" customFormat="1" ht="14.25">
      <c r="D434" s="27"/>
      <c r="E434" s="28"/>
      <c r="F434" s="27"/>
      <c r="G434" s="28"/>
      <c r="H434" s="29"/>
      <c r="K434" s="352"/>
      <c r="L434" s="352"/>
      <c r="M434" s="353"/>
      <c r="O434" s="29"/>
    </row>
    <row r="435" spans="4:15" s="1" customFormat="1" ht="14.25">
      <c r="D435" s="27"/>
      <c r="E435" s="28"/>
      <c r="F435" s="27"/>
      <c r="G435" s="28"/>
      <c r="H435" s="29"/>
      <c r="K435" s="352"/>
      <c r="L435" s="352"/>
      <c r="M435" s="353"/>
      <c r="O435" s="29"/>
    </row>
    <row r="436" spans="4:15" s="1" customFormat="1" ht="14.25">
      <c r="D436" s="27"/>
      <c r="E436" s="28"/>
      <c r="F436" s="27"/>
      <c r="G436" s="28"/>
      <c r="H436" s="29"/>
      <c r="K436" s="352"/>
      <c r="L436" s="352"/>
      <c r="M436" s="353"/>
      <c r="O436" s="29"/>
    </row>
    <row r="437" spans="4:15" s="1" customFormat="1" ht="14.25">
      <c r="D437" s="27"/>
      <c r="E437" s="28"/>
      <c r="F437" s="27"/>
      <c r="G437" s="28"/>
      <c r="H437" s="29"/>
      <c r="K437" s="352"/>
      <c r="L437" s="352"/>
      <c r="M437" s="353"/>
      <c r="O437" s="29"/>
    </row>
    <row r="438" spans="4:15" s="1" customFormat="1" ht="14.25">
      <c r="D438" s="27"/>
      <c r="E438" s="28"/>
      <c r="F438" s="27"/>
      <c r="G438" s="28"/>
      <c r="H438" s="29"/>
      <c r="K438" s="352"/>
      <c r="L438" s="352"/>
      <c r="M438" s="353"/>
      <c r="O438" s="29"/>
    </row>
    <row r="439" spans="4:15" s="1" customFormat="1" ht="14.25">
      <c r="D439" s="27"/>
      <c r="E439" s="28"/>
      <c r="F439" s="27"/>
      <c r="G439" s="28"/>
      <c r="H439" s="29"/>
      <c r="K439" s="352"/>
      <c r="L439" s="352"/>
      <c r="M439" s="353"/>
      <c r="O439" s="29"/>
    </row>
    <row r="440" spans="4:15" s="1" customFormat="1" ht="14.25">
      <c r="D440" s="27"/>
      <c r="E440" s="28"/>
      <c r="F440" s="27"/>
      <c r="G440" s="28"/>
      <c r="H440" s="29"/>
      <c r="K440" s="352"/>
      <c r="L440" s="352"/>
      <c r="M440" s="353"/>
      <c r="O440" s="29"/>
    </row>
    <row r="441" spans="4:15" s="1" customFormat="1" ht="14.25">
      <c r="D441" s="27"/>
      <c r="E441" s="28"/>
      <c r="F441" s="27"/>
      <c r="G441" s="28"/>
      <c r="H441" s="29"/>
      <c r="K441" s="352"/>
      <c r="L441" s="352"/>
      <c r="M441" s="353"/>
      <c r="O441" s="29"/>
    </row>
    <row r="442" spans="4:15" s="1" customFormat="1" ht="14.25">
      <c r="D442" s="27"/>
      <c r="E442" s="28"/>
      <c r="F442" s="27"/>
      <c r="G442" s="28"/>
      <c r="H442" s="29"/>
      <c r="K442" s="352"/>
      <c r="L442" s="352"/>
      <c r="M442" s="353"/>
      <c r="O442" s="29"/>
    </row>
    <row r="443" spans="4:15" s="1" customFormat="1" ht="14.25">
      <c r="D443" s="27"/>
      <c r="E443" s="28"/>
      <c r="F443" s="27"/>
      <c r="G443" s="28"/>
      <c r="H443" s="29"/>
      <c r="K443" s="352"/>
      <c r="L443" s="352"/>
      <c r="M443" s="353"/>
      <c r="O443" s="29"/>
    </row>
    <row r="444" spans="4:15" s="1" customFormat="1" ht="14.25">
      <c r="D444" s="27"/>
      <c r="E444" s="28"/>
      <c r="F444" s="27"/>
      <c r="G444" s="28"/>
      <c r="H444" s="29"/>
      <c r="K444" s="352"/>
      <c r="L444" s="352"/>
      <c r="M444" s="353"/>
      <c r="O444" s="29"/>
    </row>
    <row r="445" spans="4:15" s="1" customFormat="1" ht="14.25">
      <c r="D445" s="27"/>
      <c r="E445" s="28"/>
      <c r="F445" s="27"/>
      <c r="G445" s="28"/>
      <c r="H445" s="29"/>
      <c r="K445" s="352"/>
      <c r="L445" s="352"/>
      <c r="M445" s="353"/>
      <c r="O445" s="29"/>
    </row>
    <row r="446" spans="4:15" s="1" customFormat="1" ht="14.25">
      <c r="D446" s="27"/>
      <c r="E446" s="28"/>
      <c r="F446" s="27"/>
      <c r="G446" s="28"/>
      <c r="H446" s="29"/>
      <c r="K446" s="352"/>
      <c r="L446" s="352"/>
      <c r="M446" s="353"/>
      <c r="O446" s="29"/>
    </row>
    <row r="447" spans="4:15" s="1" customFormat="1" ht="14.25">
      <c r="D447" s="27"/>
      <c r="E447" s="28"/>
      <c r="F447" s="27"/>
      <c r="G447" s="28"/>
      <c r="H447" s="29"/>
      <c r="K447" s="352"/>
      <c r="L447" s="352"/>
      <c r="M447" s="353"/>
      <c r="O447" s="29"/>
    </row>
    <row r="448" spans="4:15" s="1" customFormat="1" ht="14.25">
      <c r="D448" s="27"/>
      <c r="E448" s="28"/>
      <c r="F448" s="27"/>
      <c r="G448" s="28"/>
      <c r="H448" s="29"/>
      <c r="K448" s="352"/>
      <c r="L448" s="352"/>
      <c r="M448" s="353"/>
      <c r="O448" s="29"/>
    </row>
    <row r="449" spans="4:15" s="1" customFormat="1" ht="14.25">
      <c r="D449" s="27"/>
      <c r="E449" s="28"/>
      <c r="F449" s="27"/>
      <c r="G449" s="28"/>
      <c r="H449" s="29"/>
      <c r="K449" s="352"/>
      <c r="L449" s="352"/>
      <c r="M449" s="353"/>
      <c r="O449" s="29"/>
    </row>
    <row r="450" spans="4:15" s="1" customFormat="1" ht="14.25">
      <c r="D450" s="27"/>
      <c r="E450" s="28"/>
      <c r="F450" s="27"/>
      <c r="G450" s="28"/>
      <c r="H450" s="29"/>
      <c r="K450" s="352"/>
      <c r="L450" s="352"/>
      <c r="M450" s="353"/>
      <c r="O450" s="29"/>
    </row>
    <row r="451" spans="4:15" s="1" customFormat="1" ht="14.25">
      <c r="D451" s="27"/>
      <c r="E451" s="28"/>
      <c r="F451" s="27"/>
      <c r="G451" s="28"/>
      <c r="H451" s="29"/>
      <c r="K451" s="352"/>
      <c r="L451" s="352"/>
      <c r="M451" s="353"/>
      <c r="O451" s="29"/>
    </row>
    <row r="452" spans="4:15" s="1" customFormat="1" ht="14.25">
      <c r="D452" s="27"/>
      <c r="E452" s="28"/>
      <c r="F452" s="27"/>
      <c r="G452" s="28"/>
      <c r="H452" s="29"/>
      <c r="K452" s="352"/>
      <c r="L452" s="352"/>
      <c r="M452" s="353"/>
      <c r="O452" s="29"/>
    </row>
    <row r="453" spans="4:15" s="1" customFormat="1" ht="14.25">
      <c r="D453" s="27"/>
      <c r="E453" s="28"/>
      <c r="F453" s="27"/>
      <c r="G453" s="28"/>
      <c r="H453" s="29"/>
      <c r="K453" s="352"/>
      <c r="L453" s="352"/>
      <c r="M453" s="353"/>
      <c r="O453" s="29"/>
    </row>
    <row r="454" spans="4:15" s="1" customFormat="1" ht="14.25">
      <c r="D454" s="27"/>
      <c r="E454" s="28"/>
      <c r="F454" s="27"/>
      <c r="G454" s="28"/>
      <c r="H454" s="29"/>
      <c r="K454" s="352"/>
      <c r="L454" s="352"/>
      <c r="M454" s="353"/>
      <c r="O454" s="29"/>
    </row>
  </sheetData>
  <sheetProtection password="DBB9" sheet="1" objects="1" scenarios="1"/>
  <mergeCells count="47">
    <mergeCell ref="C2:M2"/>
    <mergeCell ref="D36:H36"/>
    <mergeCell ref="D37:H37"/>
    <mergeCell ref="D38:H38"/>
    <mergeCell ref="D18:H18"/>
    <mergeCell ref="D19:H19"/>
    <mergeCell ref="D35:H35"/>
    <mergeCell ref="D26:H26"/>
    <mergeCell ref="D27:H27"/>
    <mergeCell ref="D22:H22"/>
    <mergeCell ref="D21:H21"/>
    <mergeCell ref="C4:M4"/>
    <mergeCell ref="D32:H32"/>
    <mergeCell ref="D33:H33"/>
    <mergeCell ref="D23:H23"/>
    <mergeCell ref="D25:H25"/>
    <mergeCell ref="N6:O6"/>
    <mergeCell ref="D10:H10"/>
    <mergeCell ref="D11:H11"/>
    <mergeCell ref="D34:H34"/>
    <mergeCell ref="D28:H28"/>
    <mergeCell ref="D29:H29"/>
    <mergeCell ref="D31:H31"/>
    <mergeCell ref="D30:H30"/>
    <mergeCell ref="D16:H16"/>
    <mergeCell ref="D17:H17"/>
    <mergeCell ref="D20:H20"/>
    <mergeCell ref="D12:H12"/>
    <mergeCell ref="D13:H13"/>
    <mergeCell ref="D14:H14"/>
    <mergeCell ref="D15:H15"/>
    <mergeCell ref="AJ39:AJ45"/>
    <mergeCell ref="AH6:AI6"/>
    <mergeCell ref="AJ6:AK6"/>
    <mergeCell ref="D8:H8"/>
    <mergeCell ref="X6:Y6"/>
    <mergeCell ref="Z6:AA6"/>
    <mergeCell ref="AB6:AC6"/>
    <mergeCell ref="AD6:AE6"/>
    <mergeCell ref="P6:Q6"/>
    <mergeCell ref="R6:S6"/>
    <mergeCell ref="T6:U6"/>
    <mergeCell ref="D9:H9"/>
    <mergeCell ref="AF6:AG6"/>
    <mergeCell ref="V6:W6"/>
    <mergeCell ref="C6:H7"/>
    <mergeCell ref="I6:M6"/>
  </mergeCells>
  <phoneticPr fontId="0" type="noConversion"/>
  <conditionalFormatting sqref="K9">
    <cfRule type="cellIs" dxfId="3" priority="1" stopIfTrue="1" operator="equal">
      <formula>$I$9</formula>
    </cfRule>
  </conditionalFormatting>
  <pageMargins left="0.39370078740157483" right="0.39370078740157483" top="0.98425196850393704" bottom="0.98425196850393704" header="0.51181102362204722" footer="0.51181102362204722"/>
  <pageSetup paperSize="9" scale="81" fitToWidth="0" orientation="landscape" r:id="rId1"/>
  <headerFooter alignWithMargins="0">
    <oddFooter>&amp;LKMU-Finanzplanungstool der Thurgauer Kantonalbank&amp;CSeite &amp;P / &amp;N&amp;R&amp;D</oddFooter>
  </headerFooter>
  <colBreaks count="3" manualBreakCount="3">
    <brk id="19" min="1" max="38" man="1"/>
    <brk id="25" min="1" max="38" man="1"/>
    <brk id="31" min="1" max="38" man="1"/>
  </colBreaks>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454"/>
  <sheetViews>
    <sheetView showGridLines="0" showRowColHeaders="0" zoomScaleNormal="100" workbookViewId="0">
      <pane xSplit="13" ySplit="4" topLeftCell="N7" activePane="bottomRight" state="frozenSplit"/>
      <selection activeCell="F53" sqref="F53"/>
      <selection pane="topRight" activeCell="F53" sqref="F53"/>
      <selection pane="bottomLeft" activeCell="F53" sqref="F53"/>
      <selection pane="bottomRight" activeCell="F53" sqref="F53"/>
    </sheetView>
  </sheetViews>
  <sheetFormatPr baseColWidth="10" defaultRowHeight="16.5"/>
  <cols>
    <col min="1" max="1" width="11.5546875" style="34"/>
    <col min="2" max="2" width="4.77734375" style="34" customWidth="1"/>
    <col min="3" max="3" width="1.88671875" style="34" customWidth="1"/>
    <col min="4" max="4" width="9.77734375" style="350" customWidth="1"/>
    <col min="5" max="5" width="7.5546875" style="69" customWidth="1"/>
    <col min="6" max="6" width="9.77734375" style="350" customWidth="1"/>
    <col min="7" max="7" width="7" style="69" customWidth="1"/>
    <col min="8" max="8" width="6.21875" style="351" customWidth="1"/>
    <col min="9" max="10" width="10" style="34" customWidth="1"/>
    <col min="11" max="11" width="2.5546875" style="447" customWidth="1"/>
    <col min="12" max="12" width="10" style="447" customWidth="1"/>
    <col min="13" max="13" width="5.5546875" style="448" customWidth="1"/>
    <col min="14" max="14" width="9.77734375" style="34" customWidth="1"/>
    <col min="15" max="15" width="9.77734375" style="351" customWidth="1"/>
    <col min="16" max="37" width="9.77734375" style="34" customWidth="1"/>
    <col min="38" max="16384" width="11.5546875" style="34"/>
  </cols>
  <sheetData>
    <row r="1" spans="1:37" s="1" customFormat="1" ht="14.25" hidden="1">
      <c r="D1" s="27"/>
      <c r="E1" s="28"/>
      <c r="F1" s="27"/>
      <c r="G1" s="28"/>
      <c r="H1" s="29"/>
      <c r="K1" s="352"/>
      <c r="L1" s="352"/>
      <c r="M1" s="353"/>
      <c r="O1" s="29"/>
    </row>
    <row r="2" spans="1:37" s="1" customFormat="1" ht="15" customHeight="1">
      <c r="C2" s="613" t="str">
        <f>IF(Hauptübersicht!E13="","Bitte Firma unter 'Home' ergänzen",Hauptübersicht!E13)</f>
        <v>Bitte Firma unter 'Home' ergänzen</v>
      </c>
      <c r="D2" s="614"/>
      <c r="E2" s="614"/>
      <c r="F2" s="614"/>
      <c r="G2" s="614"/>
      <c r="H2" s="614"/>
      <c r="I2" s="614"/>
      <c r="J2" s="614"/>
      <c r="K2" s="614"/>
      <c r="L2" s="614"/>
      <c r="M2" s="615"/>
      <c r="O2" s="29"/>
    </row>
    <row r="3" spans="1:37" s="1" customFormat="1" ht="15" customHeight="1">
      <c r="D3" s="27"/>
      <c r="E3" s="28"/>
      <c r="F3" s="27"/>
      <c r="G3" s="28"/>
      <c r="H3" s="29"/>
      <c r="K3" s="352"/>
      <c r="L3" s="352"/>
      <c r="M3" s="353"/>
      <c r="O3" s="29"/>
    </row>
    <row r="4" spans="1:37" s="1" customFormat="1" ht="27" customHeight="1">
      <c r="A4" s="72"/>
      <c r="C4" s="652" t="str">
        <f>CONCATENATE("Liquiditätsplan ",Hauptübersicht!K15)</f>
        <v>Liquiditätsplan 3</v>
      </c>
      <c r="D4" s="652"/>
      <c r="E4" s="652"/>
      <c r="F4" s="652"/>
      <c r="G4" s="652"/>
      <c r="H4" s="652"/>
      <c r="I4" s="652"/>
      <c r="J4" s="652"/>
      <c r="K4" s="652"/>
      <c r="L4" s="652"/>
      <c r="M4" s="652"/>
      <c r="N4" s="140"/>
      <c r="O4" s="140"/>
      <c r="P4" s="265"/>
      <c r="Q4" s="265"/>
      <c r="R4" s="265"/>
      <c r="S4" s="265"/>
      <c r="T4" s="265"/>
      <c r="U4" s="265"/>
      <c r="V4" s="265"/>
      <c r="W4" s="265"/>
      <c r="X4" s="265"/>
      <c r="Y4" s="265"/>
      <c r="Z4" s="265"/>
      <c r="AA4" s="265"/>
      <c r="AB4" s="265"/>
      <c r="AC4" s="265"/>
      <c r="AD4" s="265"/>
      <c r="AE4" s="265"/>
      <c r="AF4" s="265"/>
      <c r="AG4" s="265"/>
      <c r="AH4" s="265"/>
      <c r="AI4" s="265"/>
      <c r="AJ4" s="265"/>
      <c r="AK4" s="265"/>
    </row>
    <row r="5" spans="1:37" s="1" customFormat="1">
      <c r="A5" s="73"/>
      <c r="D5" s="27"/>
      <c r="E5" s="28"/>
      <c r="F5" s="27"/>
      <c r="G5" s="28"/>
      <c r="H5" s="29"/>
      <c r="K5" s="352"/>
      <c r="L5" s="352"/>
      <c r="M5" s="353"/>
      <c r="O5" s="29"/>
    </row>
    <row r="6" spans="1:37" s="1" customFormat="1">
      <c r="A6" s="75"/>
      <c r="C6" s="653">
        <f>Hauptübersicht!$E$16</f>
        <v>0</v>
      </c>
      <c r="D6" s="654"/>
      <c r="E6" s="654"/>
      <c r="F6" s="654"/>
      <c r="G6" s="654"/>
      <c r="H6" s="655"/>
      <c r="I6" s="659" t="s">
        <v>125</v>
      </c>
      <c r="J6" s="660"/>
      <c r="K6" s="660"/>
      <c r="L6" s="660"/>
      <c r="M6" s="661"/>
      <c r="N6" s="647" t="str">
        <f>Hauptübersicht!M14</f>
        <v>Januar</v>
      </c>
      <c r="O6" s="648"/>
      <c r="P6" s="647" t="str">
        <f>Hauptübersicht!N14</f>
        <v>Februar</v>
      </c>
      <c r="Q6" s="648"/>
      <c r="R6" s="647" t="str">
        <f>Hauptübersicht!O14</f>
        <v>März</v>
      </c>
      <c r="S6" s="648"/>
      <c r="T6" s="647" t="str">
        <f>Hauptübersicht!P14</f>
        <v>April</v>
      </c>
      <c r="U6" s="648"/>
      <c r="V6" s="647" t="str">
        <f>Hauptübersicht!Q14</f>
        <v>Mai</v>
      </c>
      <c r="W6" s="648"/>
      <c r="X6" s="647" t="str">
        <f>Hauptübersicht!R14</f>
        <v>Juni</v>
      </c>
      <c r="Y6" s="648"/>
      <c r="Z6" s="647" t="str">
        <f>Hauptübersicht!S14</f>
        <v xml:space="preserve">Juli </v>
      </c>
      <c r="AA6" s="648"/>
      <c r="AB6" s="647" t="str">
        <f>Hauptübersicht!T14</f>
        <v>August</v>
      </c>
      <c r="AC6" s="648"/>
      <c r="AD6" s="647" t="str">
        <f>Hauptübersicht!U14</f>
        <v>September</v>
      </c>
      <c r="AE6" s="648"/>
      <c r="AF6" s="647" t="str">
        <f>Hauptübersicht!V14</f>
        <v>Oktober</v>
      </c>
      <c r="AG6" s="648"/>
      <c r="AH6" s="647" t="str">
        <f>Hauptübersicht!W14</f>
        <v>November</v>
      </c>
      <c r="AI6" s="648"/>
      <c r="AJ6" s="647" t="str">
        <f>Hauptübersicht!X14</f>
        <v>Dezember</v>
      </c>
      <c r="AK6" s="649"/>
    </row>
    <row r="7" spans="1:37" s="1" customFormat="1" ht="14.25">
      <c r="A7" s="252"/>
      <c r="C7" s="656"/>
      <c r="D7" s="657"/>
      <c r="E7" s="657"/>
      <c r="F7" s="657"/>
      <c r="G7" s="657"/>
      <c r="H7" s="658"/>
      <c r="I7" s="354" t="s">
        <v>171</v>
      </c>
      <c r="J7" s="355" t="s">
        <v>170</v>
      </c>
      <c r="K7" s="356"/>
      <c r="L7" s="357" t="s">
        <v>126</v>
      </c>
      <c r="M7" s="358" t="s">
        <v>172</v>
      </c>
      <c r="N7" s="359" t="s">
        <v>127</v>
      </c>
      <c r="O7" s="360" t="s">
        <v>128</v>
      </c>
      <c r="P7" s="359" t="s">
        <v>127</v>
      </c>
      <c r="Q7" s="360" t="s">
        <v>128</v>
      </c>
      <c r="R7" s="359" t="s">
        <v>127</v>
      </c>
      <c r="S7" s="360" t="s">
        <v>128</v>
      </c>
      <c r="T7" s="359" t="s">
        <v>127</v>
      </c>
      <c r="U7" s="360" t="s">
        <v>128</v>
      </c>
      <c r="V7" s="359" t="s">
        <v>127</v>
      </c>
      <c r="W7" s="360" t="s">
        <v>128</v>
      </c>
      <c r="X7" s="359" t="s">
        <v>127</v>
      </c>
      <c r="Y7" s="360" t="s">
        <v>128</v>
      </c>
      <c r="Z7" s="359" t="s">
        <v>127</v>
      </c>
      <c r="AA7" s="360" t="s">
        <v>128</v>
      </c>
      <c r="AB7" s="359" t="s">
        <v>127</v>
      </c>
      <c r="AC7" s="360" t="s">
        <v>128</v>
      </c>
      <c r="AD7" s="359" t="s">
        <v>127</v>
      </c>
      <c r="AE7" s="360" t="s">
        <v>128</v>
      </c>
      <c r="AF7" s="359" t="s">
        <v>127</v>
      </c>
      <c r="AG7" s="360" t="s">
        <v>128</v>
      </c>
      <c r="AH7" s="359" t="s">
        <v>127</v>
      </c>
      <c r="AI7" s="360" t="s">
        <v>128</v>
      </c>
      <c r="AJ7" s="359" t="s">
        <v>127</v>
      </c>
      <c r="AK7" s="361" t="s">
        <v>128</v>
      </c>
    </row>
    <row r="8" spans="1:37" s="1" customFormat="1" ht="13.5">
      <c r="A8" s="252"/>
      <c r="C8" s="320"/>
      <c r="D8" s="621" t="s">
        <v>146</v>
      </c>
      <c r="E8" s="621"/>
      <c r="F8" s="621"/>
      <c r="G8" s="621"/>
      <c r="H8" s="622"/>
      <c r="I8" s="362">
        <f>'Output Planbilanz'!H8</f>
        <v>0</v>
      </c>
      <c r="J8" s="363">
        <f>N8</f>
        <v>0</v>
      </c>
      <c r="K8" s="26" t="str">
        <f t="shared" ref="K8:K38" si="0">IF(J8-I8&gt;1,"û",IF(J8-I8&lt;-1,"û","ü"))</f>
        <v>ü</v>
      </c>
      <c r="L8" s="364">
        <f>N8</f>
        <v>0</v>
      </c>
      <c r="M8" s="365">
        <f>L8/IF(I8=0,1,I8)</f>
        <v>0</v>
      </c>
      <c r="N8" s="366">
        <f>I8</f>
        <v>0</v>
      </c>
      <c r="O8" s="367">
        <f>I8</f>
        <v>0</v>
      </c>
      <c r="P8" s="366">
        <f>N36</f>
        <v>0</v>
      </c>
      <c r="Q8" s="367">
        <f>+O36</f>
        <v>0</v>
      </c>
      <c r="R8" s="366">
        <f>+P36</f>
        <v>0</v>
      </c>
      <c r="S8" s="367">
        <f>+Q36</f>
        <v>0</v>
      </c>
      <c r="T8" s="366">
        <f>+R36</f>
        <v>0</v>
      </c>
      <c r="U8" s="367">
        <f>+S36</f>
        <v>0</v>
      </c>
      <c r="V8" s="366">
        <f>T36</f>
        <v>0</v>
      </c>
      <c r="W8" s="367">
        <f>+U36</f>
        <v>0</v>
      </c>
      <c r="X8" s="366">
        <f>V36</f>
        <v>0</v>
      </c>
      <c r="Y8" s="367">
        <f>+W36</f>
        <v>0</v>
      </c>
      <c r="Z8" s="366">
        <f>+X36</f>
        <v>0</v>
      </c>
      <c r="AA8" s="367">
        <f>+Y36</f>
        <v>0</v>
      </c>
      <c r="AB8" s="366">
        <f>+Z36</f>
        <v>0</v>
      </c>
      <c r="AC8" s="367">
        <f>+AA36</f>
        <v>0</v>
      </c>
      <c r="AD8" s="366">
        <f>AB36</f>
        <v>0</v>
      </c>
      <c r="AE8" s="367">
        <f>+AC36</f>
        <v>0</v>
      </c>
      <c r="AF8" s="366">
        <f>+AD36</f>
        <v>0</v>
      </c>
      <c r="AG8" s="367">
        <f>+AE36</f>
        <v>0</v>
      </c>
      <c r="AH8" s="366">
        <f>+AF36</f>
        <v>0</v>
      </c>
      <c r="AI8" s="367">
        <f>+AG36</f>
        <v>0</v>
      </c>
      <c r="AJ8" s="366">
        <f>AH36</f>
        <v>0</v>
      </c>
      <c r="AK8" s="368">
        <f>+AI36</f>
        <v>0</v>
      </c>
    </row>
    <row r="9" spans="1:37" s="1" customFormat="1" ht="13.5">
      <c r="A9" s="252"/>
      <c r="C9" s="369"/>
      <c r="D9" s="650" t="s">
        <v>148</v>
      </c>
      <c r="E9" s="650"/>
      <c r="F9" s="650"/>
      <c r="G9" s="650"/>
      <c r="H9" s="651"/>
      <c r="I9" s="370">
        <f>'Output Planerfolgsrechnung'!H8+'Output Mittelflussrechnung'!H13</f>
        <v>0</v>
      </c>
      <c r="J9" s="371">
        <f>N9+P9+R9+T9+V9+X9+Z9+AB9+AD9+AF9+AH9+AJ9</f>
        <v>0</v>
      </c>
      <c r="K9" s="17" t="str">
        <f t="shared" si="0"/>
        <v>ü</v>
      </c>
      <c r="L9" s="372">
        <f>O9+Q9+S9+U9+W9+Y9+AA9+AC9+AE9+AG9+AI9+AK9</f>
        <v>0</v>
      </c>
      <c r="M9" s="373">
        <f t="shared" ref="M9:M37" si="1">L9/IF(I9=0,1,I9)</f>
        <v>0</v>
      </c>
      <c r="N9" s="374"/>
      <c r="O9" s="375"/>
      <c r="P9" s="374"/>
      <c r="Q9" s="375"/>
      <c r="R9" s="374"/>
      <c r="S9" s="375"/>
      <c r="T9" s="374"/>
      <c r="U9" s="375"/>
      <c r="V9" s="374"/>
      <c r="W9" s="375"/>
      <c r="X9" s="374"/>
      <c r="Y9" s="375"/>
      <c r="Z9" s="374"/>
      <c r="AA9" s="375"/>
      <c r="AB9" s="374"/>
      <c r="AC9" s="375"/>
      <c r="AD9" s="374"/>
      <c r="AE9" s="375"/>
      <c r="AF9" s="374"/>
      <c r="AG9" s="375"/>
      <c r="AH9" s="374"/>
      <c r="AI9" s="375"/>
      <c r="AJ9" s="374"/>
      <c r="AK9" s="376"/>
    </row>
    <row r="10" spans="1:37" s="1" customFormat="1" ht="13.5">
      <c r="C10" s="377" t="s">
        <v>129</v>
      </c>
      <c r="D10" s="639" t="s">
        <v>173</v>
      </c>
      <c r="E10" s="639"/>
      <c r="F10" s="639"/>
      <c r="G10" s="639"/>
      <c r="H10" s="640"/>
      <c r="I10" s="378">
        <f>IF('Output Mittelflussrechnung'!H14&gt;0,'Output Mittelflussrechnung'!H14,0)+IF('Output Mittelflussrechnung'!H17&gt;0,'Output Mittelflussrechnung'!H17,0)</f>
        <v>0</v>
      </c>
      <c r="J10" s="379">
        <f>N10+P10+R10+T10+V10+X10+Z10+AB10+AD10+AF10+AH10+AJ10</f>
        <v>0</v>
      </c>
      <c r="K10" s="18" t="str">
        <f t="shared" si="0"/>
        <v>ü</v>
      </c>
      <c r="L10" s="380">
        <f>O10+Q10+S10+U10+W10+Y10+AA10+AC10+AE10+AG10+AI10+AK10</f>
        <v>0</v>
      </c>
      <c r="M10" s="381">
        <f t="shared" si="1"/>
        <v>0</v>
      </c>
      <c r="N10" s="382"/>
      <c r="O10" s="383"/>
      <c r="P10" s="382"/>
      <c r="Q10" s="383"/>
      <c r="R10" s="382"/>
      <c r="S10" s="383"/>
      <c r="T10" s="382"/>
      <c r="U10" s="383"/>
      <c r="V10" s="382"/>
      <c r="W10" s="383"/>
      <c r="X10" s="382"/>
      <c r="Y10" s="383"/>
      <c r="Z10" s="382"/>
      <c r="AA10" s="383"/>
      <c r="AB10" s="382"/>
      <c r="AC10" s="383"/>
      <c r="AD10" s="382"/>
      <c r="AE10" s="383"/>
      <c r="AF10" s="382"/>
      <c r="AG10" s="383"/>
      <c r="AH10" s="382"/>
      <c r="AI10" s="383"/>
      <c r="AJ10" s="382"/>
      <c r="AK10" s="384"/>
    </row>
    <row r="11" spans="1:37" s="1" customFormat="1" ht="13.5">
      <c r="C11" s="377" t="s">
        <v>129</v>
      </c>
      <c r="D11" s="641"/>
      <c r="E11" s="641"/>
      <c r="F11" s="641"/>
      <c r="G11" s="641"/>
      <c r="H11" s="642"/>
      <c r="I11" s="378"/>
      <c r="J11" s="379">
        <f>N11+P11+R11+T11+V11+X11+Z11+AB11+AD11+AF11+AH11+AJ11</f>
        <v>0</v>
      </c>
      <c r="K11" s="18" t="str">
        <f t="shared" si="0"/>
        <v>ü</v>
      </c>
      <c r="L11" s="380">
        <f>O11+Q11+S11+U11+W11+Y11+AA11+AC11+AE11+AG11+AI11+AK11</f>
        <v>0</v>
      </c>
      <c r="M11" s="381">
        <f t="shared" si="1"/>
        <v>0</v>
      </c>
      <c r="N11" s="382"/>
      <c r="O11" s="383"/>
      <c r="P11" s="382"/>
      <c r="Q11" s="383"/>
      <c r="R11" s="382"/>
      <c r="S11" s="383"/>
      <c r="T11" s="382"/>
      <c r="U11" s="383"/>
      <c r="V11" s="382"/>
      <c r="W11" s="383"/>
      <c r="X11" s="382"/>
      <c r="Y11" s="383"/>
      <c r="Z11" s="382"/>
      <c r="AA11" s="383"/>
      <c r="AB11" s="382"/>
      <c r="AC11" s="383"/>
      <c r="AD11" s="382"/>
      <c r="AE11" s="383"/>
      <c r="AF11" s="382"/>
      <c r="AG11" s="383"/>
      <c r="AH11" s="382"/>
      <c r="AI11" s="383"/>
      <c r="AJ11" s="382"/>
      <c r="AK11" s="384"/>
    </row>
    <row r="12" spans="1:37" s="1" customFormat="1" ht="13.5">
      <c r="C12" s="385" t="s">
        <v>129</v>
      </c>
      <c r="D12" s="643"/>
      <c r="E12" s="643"/>
      <c r="F12" s="643"/>
      <c r="G12" s="643"/>
      <c r="H12" s="644"/>
      <c r="I12" s="386"/>
      <c r="J12" s="387">
        <f>N12+P12+R12+T12+V12+X12+Z12+AB12+AD12+AF12+AH12+AJ12</f>
        <v>0</v>
      </c>
      <c r="K12" s="19" t="str">
        <f t="shared" si="0"/>
        <v>ü</v>
      </c>
      <c r="L12" s="388">
        <f>O12+Q12+S12+U12+W12+Y12+AA12+AC12+AE12+AG12+AI12+AK12</f>
        <v>0</v>
      </c>
      <c r="M12" s="389">
        <f t="shared" si="1"/>
        <v>0</v>
      </c>
      <c r="N12" s="390"/>
      <c r="O12" s="391"/>
      <c r="P12" s="390"/>
      <c r="Q12" s="391"/>
      <c r="R12" s="390"/>
      <c r="S12" s="391"/>
      <c r="T12" s="390"/>
      <c r="U12" s="391"/>
      <c r="V12" s="390"/>
      <c r="W12" s="391"/>
      <c r="X12" s="390"/>
      <c r="Y12" s="391"/>
      <c r="Z12" s="390"/>
      <c r="AA12" s="391"/>
      <c r="AB12" s="390"/>
      <c r="AC12" s="391"/>
      <c r="AD12" s="390"/>
      <c r="AE12" s="391"/>
      <c r="AF12" s="390"/>
      <c r="AG12" s="391"/>
      <c r="AH12" s="390"/>
      <c r="AI12" s="391"/>
      <c r="AJ12" s="390"/>
      <c r="AK12" s="392"/>
    </row>
    <row r="13" spans="1:37" s="1" customFormat="1" ht="13.5">
      <c r="C13" s="393" t="s">
        <v>129</v>
      </c>
      <c r="D13" s="645" t="s">
        <v>131</v>
      </c>
      <c r="E13" s="645"/>
      <c r="F13" s="645"/>
      <c r="G13" s="645"/>
      <c r="H13" s="646"/>
      <c r="I13" s="394">
        <f t="shared" ref="I13:AK13" si="2">SUM(I9:I12)</f>
        <v>0</v>
      </c>
      <c r="J13" s="395">
        <f t="shared" si="2"/>
        <v>0</v>
      </c>
      <c r="K13" s="23" t="str">
        <f t="shared" si="0"/>
        <v>ü</v>
      </c>
      <c r="L13" s="396">
        <f t="shared" si="2"/>
        <v>0</v>
      </c>
      <c r="M13" s="397">
        <f t="shared" si="1"/>
        <v>0</v>
      </c>
      <c r="N13" s="398">
        <f t="shared" si="2"/>
        <v>0</v>
      </c>
      <c r="O13" s="399">
        <f t="shared" si="2"/>
        <v>0</v>
      </c>
      <c r="P13" s="398">
        <f t="shared" si="2"/>
        <v>0</v>
      </c>
      <c r="Q13" s="399">
        <f t="shared" si="2"/>
        <v>0</v>
      </c>
      <c r="R13" s="398">
        <f t="shared" si="2"/>
        <v>0</v>
      </c>
      <c r="S13" s="399">
        <f t="shared" si="2"/>
        <v>0</v>
      </c>
      <c r="T13" s="398">
        <f t="shared" si="2"/>
        <v>0</v>
      </c>
      <c r="U13" s="399">
        <f t="shared" si="2"/>
        <v>0</v>
      </c>
      <c r="V13" s="398">
        <f t="shared" si="2"/>
        <v>0</v>
      </c>
      <c r="W13" s="399">
        <f t="shared" si="2"/>
        <v>0</v>
      </c>
      <c r="X13" s="398">
        <f t="shared" si="2"/>
        <v>0</v>
      </c>
      <c r="Y13" s="399">
        <f t="shared" si="2"/>
        <v>0</v>
      </c>
      <c r="Z13" s="398">
        <f t="shared" si="2"/>
        <v>0</v>
      </c>
      <c r="AA13" s="399">
        <f t="shared" si="2"/>
        <v>0</v>
      </c>
      <c r="AB13" s="398">
        <f t="shared" si="2"/>
        <v>0</v>
      </c>
      <c r="AC13" s="399">
        <f t="shared" si="2"/>
        <v>0</v>
      </c>
      <c r="AD13" s="398">
        <f t="shared" si="2"/>
        <v>0</v>
      </c>
      <c r="AE13" s="399">
        <f t="shared" si="2"/>
        <v>0</v>
      </c>
      <c r="AF13" s="398">
        <f t="shared" si="2"/>
        <v>0</v>
      </c>
      <c r="AG13" s="399">
        <f t="shared" si="2"/>
        <v>0</v>
      </c>
      <c r="AH13" s="398">
        <f t="shared" si="2"/>
        <v>0</v>
      </c>
      <c r="AI13" s="399">
        <f t="shared" si="2"/>
        <v>0</v>
      </c>
      <c r="AJ13" s="398">
        <f t="shared" si="2"/>
        <v>0</v>
      </c>
      <c r="AK13" s="400">
        <f t="shared" si="2"/>
        <v>0</v>
      </c>
    </row>
    <row r="14" spans="1:37" s="1" customFormat="1" ht="13.5">
      <c r="C14" s="401" t="s">
        <v>130</v>
      </c>
      <c r="D14" s="621" t="s">
        <v>132</v>
      </c>
      <c r="E14" s="621"/>
      <c r="F14" s="621"/>
      <c r="G14" s="621"/>
      <c r="H14" s="622"/>
      <c r="I14" s="362">
        <f t="shared" ref="I14:AK14" si="3">+I8+I13</f>
        <v>0</v>
      </c>
      <c r="J14" s="363">
        <f t="shared" si="3"/>
        <v>0</v>
      </c>
      <c r="K14" s="26" t="str">
        <f t="shared" si="0"/>
        <v>ü</v>
      </c>
      <c r="L14" s="364">
        <f t="shared" si="3"/>
        <v>0</v>
      </c>
      <c r="M14" s="365">
        <f t="shared" si="1"/>
        <v>0</v>
      </c>
      <c r="N14" s="362">
        <f t="shared" si="3"/>
        <v>0</v>
      </c>
      <c r="O14" s="402">
        <f t="shared" si="3"/>
        <v>0</v>
      </c>
      <c r="P14" s="362">
        <f t="shared" si="3"/>
        <v>0</v>
      </c>
      <c r="Q14" s="402">
        <f t="shared" si="3"/>
        <v>0</v>
      </c>
      <c r="R14" s="362">
        <f t="shared" si="3"/>
        <v>0</v>
      </c>
      <c r="S14" s="402">
        <f t="shared" si="3"/>
        <v>0</v>
      </c>
      <c r="T14" s="362">
        <f t="shared" si="3"/>
        <v>0</v>
      </c>
      <c r="U14" s="402">
        <f t="shared" si="3"/>
        <v>0</v>
      </c>
      <c r="V14" s="362">
        <f t="shared" si="3"/>
        <v>0</v>
      </c>
      <c r="W14" s="402">
        <f t="shared" si="3"/>
        <v>0</v>
      </c>
      <c r="X14" s="362">
        <f t="shared" si="3"/>
        <v>0</v>
      </c>
      <c r="Y14" s="402">
        <f t="shared" si="3"/>
        <v>0</v>
      </c>
      <c r="Z14" s="362">
        <f t="shared" si="3"/>
        <v>0</v>
      </c>
      <c r="AA14" s="402">
        <f t="shared" si="3"/>
        <v>0</v>
      </c>
      <c r="AB14" s="362">
        <f t="shared" si="3"/>
        <v>0</v>
      </c>
      <c r="AC14" s="402">
        <f t="shared" si="3"/>
        <v>0</v>
      </c>
      <c r="AD14" s="362">
        <f t="shared" si="3"/>
        <v>0</v>
      </c>
      <c r="AE14" s="402">
        <f t="shared" si="3"/>
        <v>0</v>
      </c>
      <c r="AF14" s="362">
        <f t="shared" si="3"/>
        <v>0</v>
      </c>
      <c r="AG14" s="402">
        <f t="shared" si="3"/>
        <v>0</v>
      </c>
      <c r="AH14" s="362">
        <f t="shared" si="3"/>
        <v>0</v>
      </c>
      <c r="AI14" s="403">
        <f t="shared" si="3"/>
        <v>0</v>
      </c>
      <c r="AJ14" s="362">
        <f t="shared" si="3"/>
        <v>0</v>
      </c>
      <c r="AK14" s="404">
        <f t="shared" si="3"/>
        <v>0</v>
      </c>
    </row>
    <row r="15" spans="1:37" s="1" customFormat="1" ht="13.5">
      <c r="C15" s="385" t="s">
        <v>133</v>
      </c>
      <c r="D15" s="635" t="s">
        <v>134</v>
      </c>
      <c r="E15" s="635"/>
      <c r="F15" s="635"/>
      <c r="G15" s="635"/>
      <c r="H15" s="636"/>
      <c r="I15" s="405">
        <f>'Output Planerfolgsrechnung'!H9-'Output Mittelflussrechnung'!H16-'Output Mittelflussrechnung'!H15</f>
        <v>0</v>
      </c>
      <c r="J15" s="406">
        <f t="shared" ref="J15:J23" si="4">N15+P15+R15+T15+V15+X15+Z15+AB15+AD15+AF15+AH15+AJ15</f>
        <v>0</v>
      </c>
      <c r="K15" s="21" t="str">
        <f t="shared" si="0"/>
        <v>ü</v>
      </c>
      <c r="L15" s="407">
        <f t="shared" ref="L15:L23" si="5">O15+Q15+S15+U15+W15+Y15+AA15+AC15+AE15+AG15+AI15+AK15</f>
        <v>0</v>
      </c>
      <c r="M15" s="408">
        <f t="shared" si="1"/>
        <v>0</v>
      </c>
      <c r="N15" s="409"/>
      <c r="O15" s="410"/>
      <c r="P15" s="409"/>
      <c r="Q15" s="410"/>
      <c r="R15" s="409"/>
      <c r="S15" s="410"/>
      <c r="T15" s="409"/>
      <c r="U15" s="410"/>
      <c r="V15" s="409"/>
      <c r="W15" s="410"/>
      <c r="X15" s="409"/>
      <c r="Y15" s="410"/>
      <c r="Z15" s="409"/>
      <c r="AA15" s="410"/>
      <c r="AB15" s="409"/>
      <c r="AC15" s="410"/>
      <c r="AD15" s="409"/>
      <c r="AE15" s="410"/>
      <c r="AF15" s="409"/>
      <c r="AG15" s="410"/>
      <c r="AH15" s="409"/>
      <c r="AI15" s="411"/>
      <c r="AJ15" s="409"/>
      <c r="AK15" s="410"/>
    </row>
    <row r="16" spans="1:37" s="1" customFormat="1" ht="13.5">
      <c r="C16" s="412" t="s">
        <v>133</v>
      </c>
      <c r="D16" s="637" t="s">
        <v>57</v>
      </c>
      <c r="E16" s="637"/>
      <c r="F16" s="637"/>
      <c r="G16" s="637"/>
      <c r="H16" s="638"/>
      <c r="I16" s="378">
        <f>'Output Planerfolgsrechnung'!H11</f>
        <v>0</v>
      </c>
      <c r="J16" s="379">
        <f t="shared" si="4"/>
        <v>0</v>
      </c>
      <c r="K16" s="18" t="str">
        <f t="shared" si="0"/>
        <v>ü</v>
      </c>
      <c r="L16" s="380">
        <f t="shared" si="5"/>
        <v>0</v>
      </c>
      <c r="M16" s="381">
        <f t="shared" si="1"/>
        <v>0</v>
      </c>
      <c r="N16" s="382"/>
      <c r="O16" s="384"/>
      <c r="P16" s="382"/>
      <c r="Q16" s="384"/>
      <c r="R16" s="382"/>
      <c r="S16" s="384"/>
      <c r="T16" s="382"/>
      <c r="U16" s="384"/>
      <c r="V16" s="382"/>
      <c r="W16" s="384"/>
      <c r="X16" s="382"/>
      <c r="Y16" s="384"/>
      <c r="Z16" s="382"/>
      <c r="AA16" s="384"/>
      <c r="AB16" s="382"/>
      <c r="AC16" s="384"/>
      <c r="AD16" s="382"/>
      <c r="AE16" s="384"/>
      <c r="AF16" s="382"/>
      <c r="AG16" s="384"/>
      <c r="AH16" s="382"/>
      <c r="AI16" s="413"/>
      <c r="AJ16" s="382"/>
      <c r="AK16" s="384"/>
    </row>
    <row r="17" spans="3:37" s="1" customFormat="1" ht="13.5">
      <c r="C17" s="412" t="s">
        <v>133</v>
      </c>
      <c r="D17" s="637" t="s">
        <v>179</v>
      </c>
      <c r="E17" s="637"/>
      <c r="F17" s="637"/>
      <c r="G17" s="637"/>
      <c r="H17" s="638"/>
      <c r="I17" s="378">
        <f>'Output Planerfolgsrechnung'!H12</f>
        <v>0</v>
      </c>
      <c r="J17" s="379">
        <f t="shared" si="4"/>
        <v>0</v>
      </c>
      <c r="K17" s="18" t="str">
        <f t="shared" si="0"/>
        <v>ü</v>
      </c>
      <c r="L17" s="380">
        <f t="shared" si="5"/>
        <v>0</v>
      </c>
      <c r="M17" s="381">
        <f t="shared" si="1"/>
        <v>0</v>
      </c>
      <c r="N17" s="382"/>
      <c r="O17" s="384"/>
      <c r="P17" s="382"/>
      <c r="Q17" s="384"/>
      <c r="R17" s="382"/>
      <c r="S17" s="384"/>
      <c r="T17" s="382"/>
      <c r="U17" s="384"/>
      <c r="V17" s="382"/>
      <c r="W17" s="384"/>
      <c r="X17" s="382"/>
      <c r="Y17" s="384"/>
      <c r="Z17" s="382"/>
      <c r="AA17" s="384"/>
      <c r="AB17" s="382"/>
      <c r="AC17" s="384"/>
      <c r="AD17" s="382"/>
      <c r="AE17" s="384"/>
      <c r="AF17" s="382"/>
      <c r="AG17" s="384"/>
      <c r="AH17" s="382"/>
      <c r="AI17" s="413"/>
      <c r="AJ17" s="382"/>
      <c r="AK17" s="384"/>
    </row>
    <row r="18" spans="3:37" s="1" customFormat="1" ht="13.5">
      <c r="C18" s="412" t="s">
        <v>133</v>
      </c>
      <c r="D18" s="637">
        <f>IF('Input Geschäftsgang'!J8=1,'Input Geschäftsgang'!C23,'Input Geschäftsgang'!C24)</f>
        <v>0</v>
      </c>
      <c r="E18" s="637"/>
      <c r="F18" s="637"/>
      <c r="G18" s="637"/>
      <c r="H18" s="638"/>
      <c r="I18" s="378">
        <f>'Output Planerfolgsrechnung'!H13</f>
        <v>0</v>
      </c>
      <c r="J18" s="379">
        <f t="shared" si="4"/>
        <v>0</v>
      </c>
      <c r="K18" s="18" t="str">
        <f t="shared" si="0"/>
        <v>ü</v>
      </c>
      <c r="L18" s="380">
        <f t="shared" si="5"/>
        <v>0</v>
      </c>
      <c r="M18" s="381">
        <f t="shared" si="1"/>
        <v>0</v>
      </c>
      <c r="N18" s="382"/>
      <c r="O18" s="384"/>
      <c r="P18" s="382"/>
      <c r="Q18" s="384"/>
      <c r="R18" s="382"/>
      <c r="S18" s="384"/>
      <c r="T18" s="382"/>
      <c r="U18" s="384"/>
      <c r="V18" s="382"/>
      <c r="W18" s="384"/>
      <c r="X18" s="382"/>
      <c r="Y18" s="384"/>
      <c r="Z18" s="382"/>
      <c r="AA18" s="384"/>
      <c r="AB18" s="382"/>
      <c r="AC18" s="384"/>
      <c r="AD18" s="382"/>
      <c r="AE18" s="384"/>
      <c r="AF18" s="382"/>
      <c r="AG18" s="384"/>
      <c r="AH18" s="382"/>
      <c r="AI18" s="413"/>
      <c r="AJ18" s="382"/>
      <c r="AK18" s="384"/>
    </row>
    <row r="19" spans="3:37" s="1" customFormat="1" ht="13.5">
      <c r="C19" s="412" t="s">
        <v>133</v>
      </c>
      <c r="D19" s="637" t="s">
        <v>147</v>
      </c>
      <c r="E19" s="637"/>
      <c r="F19" s="637"/>
      <c r="G19" s="637"/>
      <c r="H19" s="638"/>
      <c r="I19" s="378">
        <f>-(IF('Output Mittelflussrechnung'!H14&lt;0,'Output Mittelflussrechnung'!H14,0)+IF('Output Mittelflussrechnung'!H17&lt;0,'Output Mittelflussrechnung'!H17,0))+'Output Planerfolgsrechnung'!H14</f>
        <v>0</v>
      </c>
      <c r="J19" s="379">
        <f t="shared" si="4"/>
        <v>0</v>
      </c>
      <c r="K19" s="18" t="str">
        <f t="shared" si="0"/>
        <v>ü</v>
      </c>
      <c r="L19" s="380">
        <f t="shared" si="5"/>
        <v>0</v>
      </c>
      <c r="M19" s="381">
        <f t="shared" si="1"/>
        <v>0</v>
      </c>
      <c r="N19" s="382"/>
      <c r="O19" s="384"/>
      <c r="P19" s="382"/>
      <c r="Q19" s="384"/>
      <c r="R19" s="382"/>
      <c r="S19" s="384"/>
      <c r="T19" s="382"/>
      <c r="U19" s="384"/>
      <c r="V19" s="382"/>
      <c r="W19" s="384"/>
      <c r="X19" s="382"/>
      <c r="Y19" s="384"/>
      <c r="Z19" s="382"/>
      <c r="AA19" s="384"/>
      <c r="AB19" s="382"/>
      <c r="AC19" s="384"/>
      <c r="AD19" s="382"/>
      <c r="AE19" s="384"/>
      <c r="AF19" s="382"/>
      <c r="AG19" s="384"/>
      <c r="AH19" s="382"/>
      <c r="AI19" s="413"/>
      <c r="AJ19" s="382"/>
      <c r="AK19" s="384"/>
    </row>
    <row r="20" spans="3:37" s="1" customFormat="1" ht="13.5">
      <c r="C20" s="412" t="s">
        <v>133</v>
      </c>
      <c r="D20" s="637" t="s">
        <v>135</v>
      </c>
      <c r="E20" s="637"/>
      <c r="F20" s="637"/>
      <c r="G20" s="637"/>
      <c r="H20" s="638"/>
      <c r="I20" s="378">
        <f>'Output Planerfolgsrechnung'!H20</f>
        <v>0</v>
      </c>
      <c r="J20" s="379">
        <f t="shared" si="4"/>
        <v>0</v>
      </c>
      <c r="K20" s="18" t="str">
        <f t="shared" si="0"/>
        <v>ü</v>
      </c>
      <c r="L20" s="380">
        <f t="shared" si="5"/>
        <v>0</v>
      </c>
      <c r="M20" s="381">
        <f t="shared" si="1"/>
        <v>0</v>
      </c>
      <c r="N20" s="382"/>
      <c r="O20" s="384"/>
      <c r="P20" s="382"/>
      <c r="Q20" s="384"/>
      <c r="R20" s="382"/>
      <c r="S20" s="384"/>
      <c r="T20" s="382"/>
      <c r="U20" s="384"/>
      <c r="V20" s="382"/>
      <c r="W20" s="384"/>
      <c r="X20" s="382"/>
      <c r="Y20" s="384"/>
      <c r="Z20" s="382"/>
      <c r="AA20" s="384"/>
      <c r="AB20" s="382"/>
      <c r="AC20" s="384"/>
      <c r="AD20" s="382"/>
      <c r="AE20" s="384"/>
      <c r="AF20" s="382"/>
      <c r="AG20" s="384"/>
      <c r="AH20" s="382"/>
      <c r="AI20" s="413"/>
      <c r="AJ20" s="382"/>
      <c r="AK20" s="384"/>
    </row>
    <row r="21" spans="3:37" s="1" customFormat="1" ht="13.5">
      <c r="C21" s="412" t="s">
        <v>133</v>
      </c>
      <c r="D21" s="637" t="s">
        <v>136</v>
      </c>
      <c r="E21" s="637"/>
      <c r="F21" s="637"/>
      <c r="G21" s="637"/>
      <c r="H21" s="638"/>
      <c r="I21" s="378">
        <f>'Output Planerfolgsrechnung'!H25</f>
        <v>0</v>
      </c>
      <c r="J21" s="379">
        <f t="shared" si="4"/>
        <v>0</v>
      </c>
      <c r="K21" s="18" t="str">
        <f t="shared" si="0"/>
        <v>ü</v>
      </c>
      <c r="L21" s="380">
        <f t="shared" si="5"/>
        <v>0</v>
      </c>
      <c r="M21" s="381">
        <f t="shared" si="1"/>
        <v>0</v>
      </c>
      <c r="N21" s="382"/>
      <c r="O21" s="384"/>
      <c r="P21" s="382"/>
      <c r="Q21" s="384"/>
      <c r="R21" s="382"/>
      <c r="S21" s="384"/>
      <c r="T21" s="382"/>
      <c r="U21" s="384"/>
      <c r="V21" s="382"/>
      <c r="W21" s="384"/>
      <c r="X21" s="382"/>
      <c r="Y21" s="384"/>
      <c r="Z21" s="382"/>
      <c r="AA21" s="384"/>
      <c r="AB21" s="382"/>
      <c r="AC21" s="384"/>
      <c r="AD21" s="382"/>
      <c r="AE21" s="384"/>
      <c r="AF21" s="382"/>
      <c r="AG21" s="384"/>
      <c r="AH21" s="382"/>
      <c r="AI21" s="413"/>
      <c r="AJ21" s="382"/>
      <c r="AK21" s="384"/>
    </row>
    <row r="22" spans="3:37" s="1" customFormat="1" ht="13.5">
      <c r="C22" s="412" t="s">
        <v>133</v>
      </c>
      <c r="D22" s="631"/>
      <c r="E22" s="631"/>
      <c r="F22" s="631"/>
      <c r="G22" s="631"/>
      <c r="H22" s="632"/>
      <c r="I22" s="378"/>
      <c r="J22" s="379">
        <f t="shared" si="4"/>
        <v>0</v>
      </c>
      <c r="K22" s="18" t="str">
        <f t="shared" si="0"/>
        <v>ü</v>
      </c>
      <c r="L22" s="380">
        <f t="shared" si="5"/>
        <v>0</v>
      </c>
      <c r="M22" s="381">
        <f t="shared" si="1"/>
        <v>0</v>
      </c>
      <c r="N22" s="382"/>
      <c r="O22" s="384"/>
      <c r="P22" s="382"/>
      <c r="Q22" s="384"/>
      <c r="R22" s="382"/>
      <c r="S22" s="384"/>
      <c r="T22" s="382"/>
      <c r="U22" s="384"/>
      <c r="V22" s="382"/>
      <c r="W22" s="384"/>
      <c r="X22" s="382"/>
      <c r="Y22" s="384"/>
      <c r="Z22" s="382"/>
      <c r="AA22" s="384"/>
      <c r="AB22" s="382"/>
      <c r="AC22" s="384"/>
      <c r="AD22" s="382"/>
      <c r="AE22" s="384"/>
      <c r="AF22" s="382"/>
      <c r="AG22" s="384"/>
      <c r="AH22" s="382"/>
      <c r="AI22" s="413"/>
      <c r="AJ22" s="382"/>
      <c r="AK22" s="384"/>
    </row>
    <row r="23" spans="3:37" s="1" customFormat="1" ht="13.5">
      <c r="C23" s="414" t="s">
        <v>133</v>
      </c>
      <c r="D23" s="633"/>
      <c r="E23" s="633"/>
      <c r="F23" s="633"/>
      <c r="G23" s="633"/>
      <c r="H23" s="634"/>
      <c r="I23" s="415"/>
      <c r="J23" s="416">
        <f t="shared" si="4"/>
        <v>0</v>
      </c>
      <c r="K23" s="22" t="str">
        <f t="shared" si="0"/>
        <v>ü</v>
      </c>
      <c r="L23" s="417">
        <f t="shared" si="5"/>
        <v>0</v>
      </c>
      <c r="M23" s="418">
        <f t="shared" si="1"/>
        <v>0</v>
      </c>
      <c r="N23" s="409"/>
      <c r="O23" s="410"/>
      <c r="P23" s="409"/>
      <c r="Q23" s="410"/>
      <c r="R23" s="409"/>
      <c r="S23" s="410"/>
      <c r="T23" s="409"/>
      <c r="U23" s="410"/>
      <c r="V23" s="409"/>
      <c r="W23" s="410"/>
      <c r="X23" s="409"/>
      <c r="Y23" s="410"/>
      <c r="Z23" s="409"/>
      <c r="AA23" s="410"/>
      <c r="AB23" s="409"/>
      <c r="AC23" s="410"/>
      <c r="AD23" s="409"/>
      <c r="AE23" s="410"/>
      <c r="AF23" s="409"/>
      <c r="AG23" s="410"/>
      <c r="AH23" s="409"/>
      <c r="AI23" s="411"/>
      <c r="AJ23" s="409"/>
      <c r="AK23" s="410"/>
    </row>
    <row r="24" spans="3:37" s="1" customFormat="1" ht="13.5">
      <c r="C24" s="393" t="s">
        <v>130</v>
      </c>
      <c r="D24" s="419" t="s">
        <v>137</v>
      </c>
      <c r="E24" s="419"/>
      <c r="F24" s="419"/>
      <c r="G24" s="419"/>
      <c r="H24" s="419"/>
      <c r="I24" s="394">
        <f t="shared" ref="I24:AK24" si="6">SUM(I15:I23)</f>
        <v>0</v>
      </c>
      <c r="J24" s="395">
        <f t="shared" si="6"/>
        <v>0</v>
      </c>
      <c r="K24" s="20" t="str">
        <f t="shared" si="0"/>
        <v>ü</v>
      </c>
      <c r="L24" s="420">
        <f t="shared" si="6"/>
        <v>0</v>
      </c>
      <c r="M24" s="421">
        <f t="shared" si="1"/>
        <v>0</v>
      </c>
      <c r="N24" s="398">
        <f t="shared" si="6"/>
        <v>0</v>
      </c>
      <c r="O24" s="400">
        <f t="shared" si="6"/>
        <v>0</v>
      </c>
      <c r="P24" s="398">
        <f t="shared" si="6"/>
        <v>0</v>
      </c>
      <c r="Q24" s="400">
        <f t="shared" si="6"/>
        <v>0</v>
      </c>
      <c r="R24" s="398">
        <f t="shared" si="6"/>
        <v>0</v>
      </c>
      <c r="S24" s="400">
        <f t="shared" si="6"/>
        <v>0</v>
      </c>
      <c r="T24" s="398">
        <f t="shared" si="6"/>
        <v>0</v>
      </c>
      <c r="U24" s="400">
        <f t="shared" si="6"/>
        <v>0</v>
      </c>
      <c r="V24" s="398">
        <f t="shared" si="6"/>
        <v>0</v>
      </c>
      <c r="W24" s="400">
        <f t="shared" si="6"/>
        <v>0</v>
      </c>
      <c r="X24" s="398">
        <f t="shared" si="6"/>
        <v>0</v>
      </c>
      <c r="Y24" s="400">
        <f t="shared" si="6"/>
        <v>0</v>
      </c>
      <c r="Z24" s="398">
        <f t="shared" si="6"/>
        <v>0</v>
      </c>
      <c r="AA24" s="400">
        <f t="shared" si="6"/>
        <v>0</v>
      </c>
      <c r="AB24" s="398">
        <f t="shared" si="6"/>
        <v>0</v>
      </c>
      <c r="AC24" s="400">
        <f t="shared" si="6"/>
        <v>0</v>
      </c>
      <c r="AD24" s="398">
        <f t="shared" si="6"/>
        <v>0</v>
      </c>
      <c r="AE24" s="400">
        <f t="shared" si="6"/>
        <v>0</v>
      </c>
      <c r="AF24" s="398">
        <f t="shared" si="6"/>
        <v>0</v>
      </c>
      <c r="AG24" s="400">
        <f t="shared" si="6"/>
        <v>0</v>
      </c>
      <c r="AH24" s="422">
        <f t="shared" si="6"/>
        <v>0</v>
      </c>
      <c r="AI24" s="423">
        <f t="shared" si="6"/>
        <v>0</v>
      </c>
      <c r="AJ24" s="398">
        <f t="shared" si="6"/>
        <v>0</v>
      </c>
      <c r="AK24" s="400">
        <f t="shared" si="6"/>
        <v>0</v>
      </c>
    </row>
    <row r="25" spans="3:37" s="1" customFormat="1" ht="13.5">
      <c r="C25" s="424" t="s">
        <v>130</v>
      </c>
      <c r="D25" s="619" t="s">
        <v>138</v>
      </c>
      <c r="E25" s="619"/>
      <c r="F25" s="619"/>
      <c r="G25" s="619"/>
      <c r="H25" s="620"/>
      <c r="I25" s="394">
        <f t="shared" ref="I25:AK25" si="7">I13-I24</f>
        <v>0</v>
      </c>
      <c r="J25" s="395">
        <f t="shared" si="7"/>
        <v>0</v>
      </c>
      <c r="K25" s="20" t="str">
        <f>IF(J25-I25&gt;1,"û",IF(J25-I25&lt;-1,"û","ü"))</f>
        <v>ü</v>
      </c>
      <c r="L25" s="425">
        <f t="shared" si="7"/>
        <v>0</v>
      </c>
      <c r="M25" s="426">
        <f t="shared" si="1"/>
        <v>0</v>
      </c>
      <c r="N25" s="427">
        <f t="shared" si="7"/>
        <v>0</v>
      </c>
      <c r="O25" s="428">
        <f t="shared" si="7"/>
        <v>0</v>
      </c>
      <c r="P25" s="427">
        <f t="shared" si="7"/>
        <v>0</v>
      </c>
      <c r="Q25" s="428">
        <f t="shared" si="7"/>
        <v>0</v>
      </c>
      <c r="R25" s="427">
        <f t="shared" si="7"/>
        <v>0</v>
      </c>
      <c r="S25" s="428">
        <f t="shared" si="7"/>
        <v>0</v>
      </c>
      <c r="T25" s="427">
        <f t="shared" si="7"/>
        <v>0</v>
      </c>
      <c r="U25" s="428">
        <f t="shared" si="7"/>
        <v>0</v>
      </c>
      <c r="V25" s="427">
        <f t="shared" si="7"/>
        <v>0</v>
      </c>
      <c r="W25" s="428">
        <f t="shared" si="7"/>
        <v>0</v>
      </c>
      <c r="X25" s="427">
        <f t="shared" si="7"/>
        <v>0</v>
      </c>
      <c r="Y25" s="428">
        <f t="shared" si="7"/>
        <v>0</v>
      </c>
      <c r="Z25" s="427">
        <f t="shared" si="7"/>
        <v>0</v>
      </c>
      <c r="AA25" s="428">
        <f t="shared" si="7"/>
        <v>0</v>
      </c>
      <c r="AB25" s="427">
        <f t="shared" si="7"/>
        <v>0</v>
      </c>
      <c r="AC25" s="428">
        <f t="shared" si="7"/>
        <v>0</v>
      </c>
      <c r="AD25" s="427">
        <f t="shared" si="7"/>
        <v>0</v>
      </c>
      <c r="AE25" s="428">
        <f t="shared" si="7"/>
        <v>0</v>
      </c>
      <c r="AF25" s="427">
        <f t="shared" si="7"/>
        <v>0</v>
      </c>
      <c r="AG25" s="428">
        <f t="shared" si="7"/>
        <v>0</v>
      </c>
      <c r="AH25" s="427">
        <f t="shared" si="7"/>
        <v>0</v>
      </c>
      <c r="AI25" s="429">
        <f t="shared" si="7"/>
        <v>0</v>
      </c>
      <c r="AJ25" s="427">
        <f t="shared" si="7"/>
        <v>0</v>
      </c>
      <c r="AK25" s="428">
        <f t="shared" si="7"/>
        <v>0</v>
      </c>
    </row>
    <row r="26" spans="3:37" s="1" customFormat="1" ht="13.5">
      <c r="C26" s="401"/>
      <c r="D26" s="621" t="s">
        <v>139</v>
      </c>
      <c r="E26" s="621"/>
      <c r="F26" s="621"/>
      <c r="G26" s="621"/>
      <c r="H26" s="622"/>
      <c r="I26" s="430">
        <f t="shared" ref="I26:AK26" si="8">+I14-I24</f>
        <v>0</v>
      </c>
      <c r="J26" s="363">
        <f t="shared" si="8"/>
        <v>0</v>
      </c>
      <c r="K26" s="26" t="str">
        <f t="shared" si="0"/>
        <v>ü</v>
      </c>
      <c r="L26" s="364">
        <f>+L14-L24</f>
        <v>0</v>
      </c>
      <c r="M26" s="365">
        <f t="shared" si="1"/>
        <v>0</v>
      </c>
      <c r="N26" s="362">
        <f t="shared" si="8"/>
        <v>0</v>
      </c>
      <c r="O26" s="404">
        <f t="shared" si="8"/>
        <v>0</v>
      </c>
      <c r="P26" s="362">
        <f t="shared" si="8"/>
        <v>0</v>
      </c>
      <c r="Q26" s="404">
        <f t="shared" si="8"/>
        <v>0</v>
      </c>
      <c r="R26" s="362">
        <f t="shared" si="8"/>
        <v>0</v>
      </c>
      <c r="S26" s="404">
        <f t="shared" si="8"/>
        <v>0</v>
      </c>
      <c r="T26" s="362">
        <f t="shared" si="8"/>
        <v>0</v>
      </c>
      <c r="U26" s="404">
        <f t="shared" si="8"/>
        <v>0</v>
      </c>
      <c r="V26" s="362">
        <f t="shared" si="8"/>
        <v>0</v>
      </c>
      <c r="W26" s="404">
        <f t="shared" si="8"/>
        <v>0</v>
      </c>
      <c r="X26" s="362">
        <f t="shared" si="8"/>
        <v>0</v>
      </c>
      <c r="Y26" s="404">
        <f t="shared" si="8"/>
        <v>0</v>
      </c>
      <c r="Z26" s="362">
        <f t="shared" si="8"/>
        <v>0</v>
      </c>
      <c r="AA26" s="404">
        <f t="shared" si="8"/>
        <v>0</v>
      </c>
      <c r="AB26" s="362">
        <f t="shared" si="8"/>
        <v>0</v>
      </c>
      <c r="AC26" s="404">
        <f t="shared" si="8"/>
        <v>0</v>
      </c>
      <c r="AD26" s="362">
        <f t="shared" si="8"/>
        <v>0</v>
      </c>
      <c r="AE26" s="404">
        <f t="shared" si="8"/>
        <v>0</v>
      </c>
      <c r="AF26" s="362">
        <f t="shared" si="8"/>
        <v>0</v>
      </c>
      <c r="AG26" s="404">
        <f t="shared" si="8"/>
        <v>0</v>
      </c>
      <c r="AH26" s="362">
        <f t="shared" si="8"/>
        <v>0</v>
      </c>
      <c r="AI26" s="403">
        <f t="shared" si="8"/>
        <v>0</v>
      </c>
      <c r="AJ26" s="362">
        <f t="shared" si="8"/>
        <v>0</v>
      </c>
      <c r="AK26" s="404">
        <f t="shared" si="8"/>
        <v>0</v>
      </c>
    </row>
    <row r="27" spans="3:37" s="1" customFormat="1" ht="13.5">
      <c r="C27" s="385" t="s">
        <v>129</v>
      </c>
      <c r="D27" s="635" t="s">
        <v>140</v>
      </c>
      <c r="E27" s="635"/>
      <c r="F27" s="635"/>
      <c r="G27" s="635"/>
      <c r="H27" s="636"/>
      <c r="I27" s="405">
        <f>'Input Geschäftsgang'!I55+'Input Geschäftsgang'!I62+'Input Geschäftsgang'!I69</f>
        <v>0</v>
      </c>
      <c r="J27" s="406">
        <f t="shared" ref="J27:J34" si="9">N27+P27+R27+T27+V27+X27+Z27+AB27+AD27+AF27+AH27+AJ27</f>
        <v>0</v>
      </c>
      <c r="K27" s="21" t="str">
        <f t="shared" si="0"/>
        <v>ü</v>
      </c>
      <c r="L27" s="407">
        <f t="shared" ref="L27:L34" si="10">O27+Q27+S27+U27+W27+Y27+AA27+AC27+AE27+AG27+AI27+AK27</f>
        <v>0</v>
      </c>
      <c r="M27" s="408">
        <f t="shared" si="1"/>
        <v>0</v>
      </c>
      <c r="N27" s="409"/>
      <c r="O27" s="410"/>
      <c r="P27" s="409"/>
      <c r="Q27" s="410"/>
      <c r="R27" s="409"/>
      <c r="S27" s="410"/>
      <c r="T27" s="409"/>
      <c r="U27" s="410"/>
      <c r="V27" s="409"/>
      <c r="W27" s="410"/>
      <c r="X27" s="409"/>
      <c r="Y27" s="410"/>
      <c r="Z27" s="409"/>
      <c r="AA27" s="410"/>
      <c r="AB27" s="409"/>
      <c r="AC27" s="410"/>
      <c r="AD27" s="409"/>
      <c r="AE27" s="410"/>
      <c r="AF27" s="409"/>
      <c r="AG27" s="410"/>
      <c r="AH27" s="409"/>
      <c r="AI27" s="410"/>
      <c r="AJ27" s="409"/>
      <c r="AK27" s="410"/>
    </row>
    <row r="28" spans="3:37" s="1" customFormat="1" ht="13.5">
      <c r="C28" s="377" t="s">
        <v>129</v>
      </c>
      <c r="D28" s="637" t="s">
        <v>151</v>
      </c>
      <c r="E28" s="637"/>
      <c r="F28" s="637"/>
      <c r="G28" s="637"/>
      <c r="H28" s="638"/>
      <c r="I28" s="378">
        <f>MAX('Output Mittelflussrechnung'!H30+'Output Mittelflussrechnung'!H29,0)</f>
        <v>0</v>
      </c>
      <c r="J28" s="379">
        <f t="shared" si="9"/>
        <v>0</v>
      </c>
      <c r="K28" s="18" t="str">
        <f t="shared" si="0"/>
        <v>ü</v>
      </c>
      <c r="L28" s="380">
        <f t="shared" si="10"/>
        <v>0</v>
      </c>
      <c r="M28" s="381">
        <f t="shared" si="1"/>
        <v>0</v>
      </c>
      <c r="N28" s="382"/>
      <c r="O28" s="384"/>
      <c r="P28" s="382"/>
      <c r="Q28" s="384"/>
      <c r="R28" s="382"/>
      <c r="S28" s="384"/>
      <c r="T28" s="382"/>
      <c r="U28" s="384"/>
      <c r="V28" s="382"/>
      <c r="W28" s="384"/>
      <c r="X28" s="382"/>
      <c r="Y28" s="384"/>
      <c r="Z28" s="382"/>
      <c r="AA28" s="384"/>
      <c r="AB28" s="382"/>
      <c r="AC28" s="384"/>
      <c r="AD28" s="382"/>
      <c r="AE28" s="384"/>
      <c r="AF28" s="382"/>
      <c r="AG28" s="384"/>
      <c r="AH28" s="382"/>
      <c r="AI28" s="384"/>
      <c r="AJ28" s="382"/>
      <c r="AK28" s="384"/>
    </row>
    <row r="29" spans="3:37" s="1" customFormat="1" ht="13.5">
      <c r="C29" s="377" t="s">
        <v>129</v>
      </c>
      <c r="D29" s="637" t="s">
        <v>141</v>
      </c>
      <c r="E29" s="637"/>
      <c r="F29" s="637"/>
      <c r="G29" s="637"/>
      <c r="H29" s="638"/>
      <c r="I29" s="378">
        <f>MAX('Output Mittelflussrechnung'!H33,0)</f>
        <v>0</v>
      </c>
      <c r="J29" s="379">
        <f t="shared" si="9"/>
        <v>0</v>
      </c>
      <c r="K29" s="18" t="str">
        <f t="shared" si="0"/>
        <v>ü</v>
      </c>
      <c r="L29" s="380">
        <f t="shared" si="10"/>
        <v>0</v>
      </c>
      <c r="M29" s="381">
        <f t="shared" si="1"/>
        <v>0</v>
      </c>
      <c r="N29" s="382"/>
      <c r="O29" s="384"/>
      <c r="P29" s="382"/>
      <c r="Q29" s="384"/>
      <c r="R29" s="382"/>
      <c r="S29" s="384"/>
      <c r="T29" s="382"/>
      <c r="U29" s="384"/>
      <c r="V29" s="382"/>
      <c r="W29" s="384"/>
      <c r="X29" s="382"/>
      <c r="Y29" s="384"/>
      <c r="Z29" s="382"/>
      <c r="AA29" s="384"/>
      <c r="AB29" s="382"/>
      <c r="AC29" s="384"/>
      <c r="AD29" s="382"/>
      <c r="AE29" s="384"/>
      <c r="AF29" s="382"/>
      <c r="AG29" s="384"/>
      <c r="AH29" s="382"/>
      <c r="AI29" s="384"/>
      <c r="AJ29" s="382"/>
      <c r="AK29" s="384"/>
    </row>
    <row r="30" spans="3:37" s="1" customFormat="1" ht="13.5">
      <c r="C30" s="412" t="s">
        <v>129</v>
      </c>
      <c r="D30" s="631"/>
      <c r="E30" s="631"/>
      <c r="F30" s="631"/>
      <c r="G30" s="631"/>
      <c r="H30" s="632"/>
      <c r="I30" s="378"/>
      <c r="J30" s="379">
        <f t="shared" si="9"/>
        <v>0</v>
      </c>
      <c r="K30" s="18" t="str">
        <f t="shared" si="0"/>
        <v>ü</v>
      </c>
      <c r="L30" s="380">
        <f t="shared" si="10"/>
        <v>0</v>
      </c>
      <c r="M30" s="381">
        <f t="shared" si="1"/>
        <v>0</v>
      </c>
      <c r="N30" s="382"/>
      <c r="O30" s="384"/>
      <c r="P30" s="382"/>
      <c r="Q30" s="384"/>
      <c r="R30" s="382"/>
      <c r="S30" s="384"/>
      <c r="T30" s="382"/>
      <c r="U30" s="384"/>
      <c r="V30" s="382"/>
      <c r="W30" s="384"/>
      <c r="X30" s="382"/>
      <c r="Y30" s="384"/>
      <c r="Z30" s="382"/>
      <c r="AA30" s="384"/>
      <c r="AB30" s="382"/>
      <c r="AC30" s="384"/>
      <c r="AD30" s="382"/>
      <c r="AE30" s="384"/>
      <c r="AF30" s="382"/>
      <c r="AG30" s="384"/>
      <c r="AH30" s="382"/>
      <c r="AI30" s="384"/>
      <c r="AJ30" s="382"/>
      <c r="AK30" s="384"/>
    </row>
    <row r="31" spans="3:37" s="1" customFormat="1" ht="13.5">
      <c r="C31" s="377" t="s">
        <v>133</v>
      </c>
      <c r="D31" s="637" t="s">
        <v>142</v>
      </c>
      <c r="E31" s="637"/>
      <c r="F31" s="637"/>
      <c r="G31" s="637"/>
      <c r="H31" s="638"/>
      <c r="I31" s="378">
        <f>-('Input Geschäftsgang'!I54+'Input Geschäftsgang'!I61+'Input Geschäftsgang'!I68)</f>
        <v>0</v>
      </c>
      <c r="J31" s="379">
        <f t="shared" si="9"/>
        <v>0</v>
      </c>
      <c r="K31" s="18" t="str">
        <f t="shared" si="0"/>
        <v>ü</v>
      </c>
      <c r="L31" s="380">
        <f t="shared" si="10"/>
        <v>0</v>
      </c>
      <c r="M31" s="381">
        <f t="shared" si="1"/>
        <v>0</v>
      </c>
      <c r="N31" s="382"/>
      <c r="O31" s="384"/>
      <c r="P31" s="382"/>
      <c r="Q31" s="384"/>
      <c r="R31" s="382"/>
      <c r="S31" s="384"/>
      <c r="T31" s="382"/>
      <c r="U31" s="384"/>
      <c r="V31" s="382"/>
      <c r="W31" s="384"/>
      <c r="X31" s="382"/>
      <c r="Y31" s="384"/>
      <c r="Z31" s="382"/>
      <c r="AA31" s="384"/>
      <c r="AB31" s="382"/>
      <c r="AC31" s="384"/>
      <c r="AD31" s="382"/>
      <c r="AE31" s="384"/>
      <c r="AF31" s="382"/>
      <c r="AG31" s="384"/>
      <c r="AH31" s="382"/>
      <c r="AI31" s="384"/>
      <c r="AJ31" s="382"/>
      <c r="AK31" s="384"/>
    </row>
    <row r="32" spans="3:37" s="1" customFormat="1" ht="13.5">
      <c r="C32" s="377" t="s">
        <v>133</v>
      </c>
      <c r="D32" s="637" t="s">
        <v>152</v>
      </c>
      <c r="E32" s="637"/>
      <c r="F32" s="637"/>
      <c r="G32" s="637"/>
      <c r="H32" s="638"/>
      <c r="I32" s="378">
        <f>-MIN('Output Mittelflussrechnung'!H30+'Output Mittelflussrechnung'!H29,0)</f>
        <v>0</v>
      </c>
      <c r="J32" s="379">
        <f t="shared" si="9"/>
        <v>0</v>
      </c>
      <c r="K32" s="18" t="str">
        <f t="shared" si="0"/>
        <v>ü</v>
      </c>
      <c r="L32" s="380">
        <f t="shared" si="10"/>
        <v>0</v>
      </c>
      <c r="M32" s="381">
        <f t="shared" si="1"/>
        <v>0</v>
      </c>
      <c r="N32" s="382"/>
      <c r="O32" s="384"/>
      <c r="P32" s="382"/>
      <c r="Q32" s="384"/>
      <c r="R32" s="382"/>
      <c r="S32" s="384"/>
      <c r="T32" s="382"/>
      <c r="U32" s="384"/>
      <c r="V32" s="382"/>
      <c r="W32" s="384"/>
      <c r="X32" s="382"/>
      <c r="Y32" s="384"/>
      <c r="Z32" s="382"/>
      <c r="AA32" s="384"/>
      <c r="AB32" s="382"/>
      <c r="AC32" s="384"/>
      <c r="AD32" s="382"/>
      <c r="AE32" s="384"/>
      <c r="AF32" s="382"/>
      <c r="AG32" s="384"/>
      <c r="AH32" s="382"/>
      <c r="AI32" s="384"/>
      <c r="AJ32" s="382"/>
      <c r="AK32" s="384"/>
    </row>
    <row r="33" spans="3:37" s="1" customFormat="1" ht="13.5">
      <c r="C33" s="377" t="s">
        <v>133</v>
      </c>
      <c r="D33" s="637" t="s">
        <v>149</v>
      </c>
      <c r="E33" s="637"/>
      <c r="F33" s="637"/>
      <c r="G33" s="637"/>
      <c r="H33" s="638"/>
      <c r="I33" s="378">
        <f>-MIN('Output Mittelflussrechnung'!H34,0)</f>
        <v>0</v>
      </c>
      <c r="J33" s="379">
        <f t="shared" si="9"/>
        <v>0</v>
      </c>
      <c r="K33" s="18" t="str">
        <f t="shared" si="0"/>
        <v>ü</v>
      </c>
      <c r="L33" s="380">
        <f t="shared" si="10"/>
        <v>0</v>
      </c>
      <c r="M33" s="381">
        <f t="shared" si="1"/>
        <v>0</v>
      </c>
      <c r="N33" s="382"/>
      <c r="O33" s="384"/>
      <c r="P33" s="382"/>
      <c r="Q33" s="384"/>
      <c r="R33" s="382"/>
      <c r="S33" s="384"/>
      <c r="T33" s="382"/>
      <c r="U33" s="384"/>
      <c r="V33" s="382"/>
      <c r="W33" s="384"/>
      <c r="X33" s="382"/>
      <c r="Y33" s="384"/>
      <c r="Z33" s="382"/>
      <c r="AA33" s="384"/>
      <c r="AB33" s="382"/>
      <c r="AC33" s="384"/>
      <c r="AD33" s="382"/>
      <c r="AE33" s="384"/>
      <c r="AF33" s="382"/>
      <c r="AG33" s="384"/>
      <c r="AH33" s="382"/>
      <c r="AI33" s="384"/>
      <c r="AJ33" s="382"/>
      <c r="AK33" s="384"/>
    </row>
    <row r="34" spans="3:37" s="1" customFormat="1" ht="13.5">
      <c r="C34" s="431" t="s">
        <v>133</v>
      </c>
      <c r="D34" s="629"/>
      <c r="E34" s="629"/>
      <c r="F34" s="629"/>
      <c r="G34" s="629"/>
      <c r="H34" s="630"/>
      <c r="I34" s="405"/>
      <c r="J34" s="406">
        <f t="shared" si="9"/>
        <v>0</v>
      </c>
      <c r="K34" s="21" t="str">
        <f t="shared" si="0"/>
        <v>ü</v>
      </c>
      <c r="L34" s="388">
        <f t="shared" si="10"/>
        <v>0</v>
      </c>
      <c r="M34" s="389">
        <f t="shared" si="1"/>
        <v>0</v>
      </c>
      <c r="N34" s="409"/>
      <c r="O34" s="410"/>
      <c r="P34" s="409"/>
      <c r="Q34" s="410"/>
      <c r="R34" s="409"/>
      <c r="S34" s="410"/>
      <c r="T34" s="409"/>
      <c r="U34" s="410"/>
      <c r="V34" s="409"/>
      <c r="W34" s="410"/>
      <c r="X34" s="409"/>
      <c r="Y34" s="410"/>
      <c r="Z34" s="409"/>
      <c r="AA34" s="410"/>
      <c r="AB34" s="409"/>
      <c r="AC34" s="410"/>
      <c r="AD34" s="409"/>
      <c r="AE34" s="410"/>
      <c r="AF34" s="409"/>
      <c r="AG34" s="410"/>
      <c r="AH34" s="409"/>
      <c r="AI34" s="410"/>
      <c r="AJ34" s="409"/>
      <c r="AK34" s="410"/>
    </row>
    <row r="35" spans="3:37" s="1" customFormat="1" ht="13.5">
      <c r="C35" s="432" t="s">
        <v>130</v>
      </c>
      <c r="D35" s="619" t="s">
        <v>143</v>
      </c>
      <c r="E35" s="619"/>
      <c r="F35" s="619"/>
      <c r="G35" s="619"/>
      <c r="H35" s="620"/>
      <c r="I35" s="394">
        <f>I25+SUM(I27:I29)-SUM(I31:I34)</f>
        <v>0</v>
      </c>
      <c r="J35" s="395">
        <f>J25+SUM(J27:J29)-SUM(J31:J34)</f>
        <v>0</v>
      </c>
      <c r="K35" s="20" t="str">
        <f t="shared" si="0"/>
        <v>ü</v>
      </c>
      <c r="L35" s="425">
        <f>L25+SUM(L27:L30)-SUM(L31:L34)</f>
        <v>0</v>
      </c>
      <c r="M35" s="426">
        <f t="shared" si="1"/>
        <v>0</v>
      </c>
      <c r="N35" s="427">
        <f t="shared" ref="N35:AK35" si="11">N25+SUM(N27:N30)-SUM(N31:N34)</f>
        <v>0</v>
      </c>
      <c r="O35" s="433">
        <f t="shared" si="11"/>
        <v>0</v>
      </c>
      <c r="P35" s="427">
        <f t="shared" si="11"/>
        <v>0</v>
      </c>
      <c r="Q35" s="433">
        <f t="shared" si="11"/>
        <v>0</v>
      </c>
      <c r="R35" s="427">
        <f t="shared" si="11"/>
        <v>0</v>
      </c>
      <c r="S35" s="433">
        <f t="shared" si="11"/>
        <v>0</v>
      </c>
      <c r="T35" s="427">
        <f t="shared" si="11"/>
        <v>0</v>
      </c>
      <c r="U35" s="433">
        <f t="shared" si="11"/>
        <v>0</v>
      </c>
      <c r="V35" s="427">
        <f t="shared" si="11"/>
        <v>0</v>
      </c>
      <c r="W35" s="433">
        <f t="shared" si="11"/>
        <v>0</v>
      </c>
      <c r="X35" s="427">
        <f t="shared" si="11"/>
        <v>0</v>
      </c>
      <c r="Y35" s="433">
        <f t="shared" si="11"/>
        <v>0</v>
      </c>
      <c r="Z35" s="427">
        <f t="shared" si="11"/>
        <v>0</v>
      </c>
      <c r="AA35" s="433">
        <f t="shared" si="11"/>
        <v>0</v>
      </c>
      <c r="AB35" s="427">
        <f t="shared" si="11"/>
        <v>0</v>
      </c>
      <c r="AC35" s="433">
        <f t="shared" si="11"/>
        <v>0</v>
      </c>
      <c r="AD35" s="427">
        <f t="shared" si="11"/>
        <v>0</v>
      </c>
      <c r="AE35" s="433">
        <f t="shared" si="11"/>
        <v>0</v>
      </c>
      <c r="AF35" s="427">
        <f t="shared" si="11"/>
        <v>0</v>
      </c>
      <c r="AG35" s="433">
        <f t="shared" si="11"/>
        <v>0</v>
      </c>
      <c r="AH35" s="427">
        <f t="shared" si="11"/>
        <v>0</v>
      </c>
      <c r="AI35" s="433">
        <f t="shared" si="11"/>
        <v>0</v>
      </c>
      <c r="AJ35" s="427">
        <f t="shared" si="11"/>
        <v>0</v>
      </c>
      <c r="AK35" s="428">
        <f t="shared" si="11"/>
        <v>0</v>
      </c>
    </row>
    <row r="36" spans="3:37" s="1" customFormat="1" ht="13.5">
      <c r="C36" s="401"/>
      <c r="D36" s="621" t="s">
        <v>144</v>
      </c>
      <c r="E36" s="621"/>
      <c r="F36" s="621"/>
      <c r="G36" s="621"/>
      <c r="H36" s="622"/>
      <c r="I36" s="362">
        <f>+I26+SUM(I27:I29)-SUM(I31:I34)</f>
        <v>0</v>
      </c>
      <c r="J36" s="363">
        <f>+J26+SUM(J27:J29)-SUM(J31:J34)</f>
        <v>0</v>
      </c>
      <c r="K36" s="26" t="str">
        <f t="shared" si="0"/>
        <v>ü</v>
      </c>
      <c r="L36" s="364">
        <f>+L26+SUM(L27:L30)-SUM(L31:L34)</f>
        <v>0</v>
      </c>
      <c r="M36" s="365">
        <f t="shared" si="1"/>
        <v>0</v>
      </c>
      <c r="N36" s="362">
        <f t="shared" ref="N36:AK36" si="12">+N26+SUM(N27:N30)-SUM(N31:N34)</f>
        <v>0</v>
      </c>
      <c r="O36" s="402">
        <f t="shared" si="12"/>
        <v>0</v>
      </c>
      <c r="P36" s="362">
        <f t="shared" si="12"/>
        <v>0</v>
      </c>
      <c r="Q36" s="402">
        <f t="shared" si="12"/>
        <v>0</v>
      </c>
      <c r="R36" s="362">
        <f t="shared" si="12"/>
        <v>0</v>
      </c>
      <c r="S36" s="402">
        <f t="shared" si="12"/>
        <v>0</v>
      </c>
      <c r="T36" s="362">
        <f t="shared" si="12"/>
        <v>0</v>
      </c>
      <c r="U36" s="402">
        <f t="shared" si="12"/>
        <v>0</v>
      </c>
      <c r="V36" s="362">
        <f t="shared" si="12"/>
        <v>0</v>
      </c>
      <c r="W36" s="402">
        <f t="shared" si="12"/>
        <v>0</v>
      </c>
      <c r="X36" s="362">
        <f t="shared" si="12"/>
        <v>0</v>
      </c>
      <c r="Y36" s="402">
        <f t="shared" si="12"/>
        <v>0</v>
      </c>
      <c r="Z36" s="362">
        <f t="shared" si="12"/>
        <v>0</v>
      </c>
      <c r="AA36" s="402">
        <f t="shared" si="12"/>
        <v>0</v>
      </c>
      <c r="AB36" s="362">
        <f t="shared" si="12"/>
        <v>0</v>
      </c>
      <c r="AC36" s="402">
        <f t="shared" si="12"/>
        <v>0</v>
      </c>
      <c r="AD36" s="362">
        <f t="shared" si="12"/>
        <v>0</v>
      </c>
      <c r="AE36" s="402">
        <f t="shared" si="12"/>
        <v>0</v>
      </c>
      <c r="AF36" s="362">
        <f t="shared" si="12"/>
        <v>0</v>
      </c>
      <c r="AG36" s="402">
        <f t="shared" si="12"/>
        <v>0</v>
      </c>
      <c r="AH36" s="362">
        <f t="shared" si="12"/>
        <v>0</v>
      </c>
      <c r="AI36" s="402">
        <f t="shared" si="12"/>
        <v>0</v>
      </c>
      <c r="AJ36" s="362">
        <f>I36</f>
        <v>0</v>
      </c>
      <c r="AK36" s="404">
        <f t="shared" si="12"/>
        <v>0</v>
      </c>
    </row>
    <row r="37" spans="3:37" s="1" customFormat="1" ht="14.25" thickBot="1">
      <c r="C37" s="434" t="s">
        <v>133</v>
      </c>
      <c r="D37" s="623" t="s">
        <v>150</v>
      </c>
      <c r="E37" s="623"/>
      <c r="F37" s="623"/>
      <c r="G37" s="623"/>
      <c r="H37" s="624"/>
      <c r="I37" s="435">
        <f>'Input Eröffnungsbilanz'!$K$13</f>
        <v>0</v>
      </c>
      <c r="J37" s="436">
        <f>N37</f>
        <v>0</v>
      </c>
      <c r="K37" s="24" t="str">
        <f t="shared" si="0"/>
        <v>ü</v>
      </c>
      <c r="L37" s="437">
        <f>N37</f>
        <v>0</v>
      </c>
      <c r="M37" s="438">
        <f t="shared" si="1"/>
        <v>0</v>
      </c>
      <c r="N37" s="439"/>
      <c r="O37" s="440"/>
      <c r="P37" s="439">
        <f t="shared" ref="P37:AK37" si="13">+N37</f>
        <v>0</v>
      </c>
      <c r="Q37" s="440">
        <f t="shared" si="13"/>
        <v>0</v>
      </c>
      <c r="R37" s="439">
        <f t="shared" si="13"/>
        <v>0</v>
      </c>
      <c r="S37" s="440">
        <f t="shared" si="13"/>
        <v>0</v>
      </c>
      <c r="T37" s="439">
        <f t="shared" si="13"/>
        <v>0</v>
      </c>
      <c r="U37" s="440">
        <f t="shared" si="13"/>
        <v>0</v>
      </c>
      <c r="V37" s="439">
        <f t="shared" si="13"/>
        <v>0</v>
      </c>
      <c r="W37" s="440">
        <f t="shared" si="13"/>
        <v>0</v>
      </c>
      <c r="X37" s="439">
        <f t="shared" si="13"/>
        <v>0</v>
      </c>
      <c r="Y37" s="440">
        <f t="shared" si="13"/>
        <v>0</v>
      </c>
      <c r="Z37" s="439">
        <f t="shared" si="13"/>
        <v>0</v>
      </c>
      <c r="AA37" s="440">
        <f t="shared" si="13"/>
        <v>0</v>
      </c>
      <c r="AB37" s="439">
        <f t="shared" si="13"/>
        <v>0</v>
      </c>
      <c r="AC37" s="440">
        <f t="shared" si="13"/>
        <v>0</v>
      </c>
      <c r="AD37" s="439">
        <f t="shared" si="13"/>
        <v>0</v>
      </c>
      <c r="AE37" s="440">
        <f t="shared" si="13"/>
        <v>0</v>
      </c>
      <c r="AF37" s="439">
        <f t="shared" si="13"/>
        <v>0</v>
      </c>
      <c r="AG37" s="440">
        <f t="shared" si="13"/>
        <v>0</v>
      </c>
      <c r="AH37" s="439">
        <f t="shared" si="13"/>
        <v>0</v>
      </c>
      <c r="AI37" s="440">
        <f t="shared" si="13"/>
        <v>0</v>
      </c>
      <c r="AJ37" s="435">
        <f>I37</f>
        <v>0</v>
      </c>
      <c r="AK37" s="440">
        <f t="shared" si="13"/>
        <v>0</v>
      </c>
    </row>
    <row r="38" spans="3:37" s="1" customFormat="1" ht="15.75" thickBot="1">
      <c r="C38" s="441" t="s">
        <v>130</v>
      </c>
      <c r="D38" s="625" t="s">
        <v>145</v>
      </c>
      <c r="E38" s="625"/>
      <c r="F38" s="625"/>
      <c r="G38" s="625"/>
      <c r="H38" s="626"/>
      <c r="I38" s="442">
        <f t="shared" ref="I38:AI38" si="14">I36-I37</f>
        <v>0</v>
      </c>
      <c r="J38" s="443">
        <f t="shared" si="14"/>
        <v>0</v>
      </c>
      <c r="K38" s="25" t="str">
        <f t="shared" si="0"/>
        <v>ü</v>
      </c>
      <c r="L38" s="444">
        <f t="shared" si="14"/>
        <v>0</v>
      </c>
      <c r="M38" s="445" t="s">
        <v>45</v>
      </c>
      <c r="N38" s="442">
        <f t="shared" si="14"/>
        <v>0</v>
      </c>
      <c r="O38" s="446">
        <f t="shared" si="14"/>
        <v>0</v>
      </c>
      <c r="P38" s="442">
        <f t="shared" si="14"/>
        <v>0</v>
      </c>
      <c r="Q38" s="446">
        <f t="shared" si="14"/>
        <v>0</v>
      </c>
      <c r="R38" s="442">
        <f t="shared" si="14"/>
        <v>0</v>
      </c>
      <c r="S38" s="446">
        <f t="shared" si="14"/>
        <v>0</v>
      </c>
      <c r="T38" s="442">
        <f t="shared" si="14"/>
        <v>0</v>
      </c>
      <c r="U38" s="446">
        <f t="shared" si="14"/>
        <v>0</v>
      </c>
      <c r="V38" s="442">
        <f t="shared" si="14"/>
        <v>0</v>
      </c>
      <c r="W38" s="446">
        <f t="shared" si="14"/>
        <v>0</v>
      </c>
      <c r="X38" s="442">
        <f t="shared" si="14"/>
        <v>0</v>
      </c>
      <c r="Y38" s="446">
        <f t="shared" si="14"/>
        <v>0</v>
      </c>
      <c r="Z38" s="442">
        <f t="shared" si="14"/>
        <v>0</v>
      </c>
      <c r="AA38" s="446">
        <f t="shared" si="14"/>
        <v>0</v>
      </c>
      <c r="AB38" s="442">
        <f t="shared" si="14"/>
        <v>0</v>
      </c>
      <c r="AC38" s="446">
        <f t="shared" si="14"/>
        <v>0</v>
      </c>
      <c r="AD38" s="442">
        <f t="shared" si="14"/>
        <v>0</v>
      </c>
      <c r="AE38" s="446">
        <f t="shared" si="14"/>
        <v>0</v>
      </c>
      <c r="AF38" s="442">
        <f t="shared" si="14"/>
        <v>0</v>
      </c>
      <c r="AG38" s="446">
        <f t="shared" si="14"/>
        <v>0</v>
      </c>
      <c r="AH38" s="442">
        <f t="shared" si="14"/>
        <v>0</v>
      </c>
      <c r="AI38" s="446">
        <f t="shared" si="14"/>
        <v>0</v>
      </c>
      <c r="AJ38" s="442">
        <f>I38</f>
        <v>0</v>
      </c>
      <c r="AK38" s="446">
        <f>AK36-AK37</f>
        <v>0</v>
      </c>
    </row>
    <row r="39" spans="3:37" s="1" customFormat="1" ht="12.75" customHeight="1">
      <c r="D39" s="27"/>
      <c r="E39" s="28"/>
      <c r="F39" s="27"/>
      <c r="G39" s="28"/>
      <c r="H39" s="29"/>
      <c r="K39" s="352"/>
      <c r="L39" s="352"/>
      <c r="M39" s="353"/>
      <c r="O39" s="29"/>
      <c r="AJ39" s="627" t="str">
        <f>IF(AJ8+AJ35=AJ36,"","Fehler: Die Summe aller Monatsvorgaben stimmt nicht mit der Jahresvorgabe überein!")</f>
        <v/>
      </c>
    </row>
    <row r="40" spans="3:37" s="1" customFormat="1" ht="14.25">
      <c r="D40" s="27"/>
      <c r="E40" s="28"/>
      <c r="F40" s="27"/>
      <c r="G40" s="28"/>
      <c r="H40" s="29"/>
      <c r="K40" s="352"/>
      <c r="L40" s="352"/>
      <c r="M40" s="353"/>
      <c r="O40" s="29"/>
      <c r="AJ40" s="628"/>
    </row>
    <row r="41" spans="3:37" s="1" customFormat="1" ht="14.25">
      <c r="D41" s="27"/>
      <c r="E41" s="28"/>
      <c r="F41" s="27"/>
      <c r="G41" s="28"/>
      <c r="H41" s="29"/>
      <c r="K41" s="352"/>
      <c r="L41" s="352"/>
      <c r="M41" s="353"/>
      <c r="O41" s="29"/>
      <c r="AJ41" s="628"/>
    </row>
    <row r="42" spans="3:37" s="1" customFormat="1" ht="14.25">
      <c r="D42" s="27"/>
      <c r="E42" s="28"/>
      <c r="F42" s="27"/>
      <c r="G42" s="28"/>
      <c r="H42" s="29"/>
      <c r="K42" s="352"/>
      <c r="L42" s="352"/>
      <c r="M42" s="353"/>
      <c r="O42" s="29"/>
      <c r="AJ42" s="628"/>
    </row>
    <row r="43" spans="3:37" s="1" customFormat="1" ht="14.25">
      <c r="D43" s="27"/>
      <c r="E43" s="28"/>
      <c r="F43" s="27"/>
      <c r="G43" s="28"/>
      <c r="H43" s="29"/>
      <c r="K43" s="352"/>
      <c r="L43" s="352"/>
      <c r="M43" s="353"/>
      <c r="O43" s="29"/>
      <c r="AJ43" s="628"/>
    </row>
    <row r="44" spans="3:37" s="1" customFormat="1" ht="14.25">
      <c r="D44" s="27"/>
      <c r="E44" s="28"/>
      <c r="F44" s="27"/>
      <c r="G44" s="28"/>
      <c r="H44" s="29"/>
      <c r="K44" s="352"/>
      <c r="L44" s="352"/>
      <c r="M44" s="353"/>
      <c r="O44" s="29"/>
      <c r="AJ44" s="628"/>
    </row>
    <row r="45" spans="3:37" s="1" customFormat="1" ht="14.25">
      <c r="D45" s="27"/>
      <c r="E45" s="28"/>
      <c r="F45" s="27"/>
      <c r="G45" s="28"/>
      <c r="H45" s="29"/>
      <c r="K45" s="352"/>
      <c r="L45" s="352"/>
      <c r="M45" s="353"/>
      <c r="O45" s="29"/>
      <c r="AJ45" s="628"/>
    </row>
    <row r="46" spans="3:37" s="1" customFormat="1" ht="14.25">
      <c r="D46" s="27"/>
      <c r="E46" s="28"/>
      <c r="F46" s="27"/>
      <c r="G46" s="28"/>
      <c r="H46" s="29"/>
      <c r="K46" s="352"/>
      <c r="L46" s="352"/>
      <c r="M46" s="353"/>
      <c r="O46" s="29"/>
    </row>
    <row r="47" spans="3:37" s="1" customFormat="1" ht="14.25">
      <c r="D47" s="27"/>
      <c r="E47" s="28"/>
      <c r="F47" s="27"/>
      <c r="G47" s="28"/>
      <c r="H47" s="29"/>
      <c r="K47" s="352"/>
      <c r="L47" s="352"/>
      <c r="M47" s="353"/>
      <c r="O47" s="29"/>
    </row>
    <row r="48" spans="3:37" s="1" customFormat="1" ht="14.25">
      <c r="D48" s="27"/>
      <c r="E48" s="28"/>
      <c r="F48" s="27"/>
      <c r="G48" s="28"/>
      <c r="H48" s="29"/>
      <c r="K48" s="352"/>
      <c r="L48" s="352"/>
      <c r="M48" s="353"/>
      <c r="O48" s="29"/>
    </row>
    <row r="49" spans="4:15" s="1" customFormat="1" ht="14.25">
      <c r="D49" s="27"/>
      <c r="E49" s="28"/>
      <c r="F49" s="27"/>
      <c r="G49" s="28"/>
      <c r="H49" s="29"/>
      <c r="K49" s="352"/>
      <c r="L49" s="352"/>
      <c r="M49" s="353"/>
      <c r="O49" s="29"/>
    </row>
    <row r="50" spans="4:15" s="1" customFormat="1" ht="14.25">
      <c r="D50" s="27"/>
      <c r="E50" s="28"/>
      <c r="F50" s="27"/>
      <c r="G50" s="28"/>
      <c r="H50" s="29"/>
      <c r="K50" s="352"/>
      <c r="L50" s="352"/>
      <c r="M50" s="353"/>
      <c r="O50" s="29"/>
    </row>
    <row r="51" spans="4:15" s="1" customFormat="1" ht="14.25">
      <c r="D51" s="27"/>
      <c r="E51" s="28"/>
      <c r="F51" s="27"/>
      <c r="G51" s="28"/>
      <c r="H51" s="29"/>
      <c r="K51" s="352"/>
      <c r="L51" s="352"/>
      <c r="M51" s="353"/>
      <c r="O51" s="29"/>
    </row>
    <row r="52" spans="4:15" s="1" customFormat="1" ht="14.25">
      <c r="D52" s="27"/>
      <c r="E52" s="28"/>
      <c r="F52" s="27"/>
      <c r="G52" s="28"/>
      <c r="H52" s="29"/>
      <c r="K52" s="352"/>
      <c r="L52" s="352"/>
      <c r="M52" s="353"/>
      <c r="O52" s="29"/>
    </row>
    <row r="53" spans="4:15" s="1" customFormat="1" ht="14.25">
      <c r="D53" s="27"/>
      <c r="E53" s="28"/>
      <c r="F53" s="27"/>
      <c r="G53" s="28"/>
      <c r="H53" s="29"/>
      <c r="K53" s="352"/>
      <c r="L53" s="352"/>
      <c r="M53" s="353"/>
      <c r="O53" s="29"/>
    </row>
    <row r="54" spans="4:15" s="1" customFormat="1" ht="14.25">
      <c r="D54" s="27"/>
      <c r="E54" s="28"/>
      <c r="F54" s="27"/>
      <c r="G54" s="28"/>
      <c r="H54" s="29"/>
      <c r="K54" s="352"/>
      <c r="L54" s="352"/>
      <c r="M54" s="353"/>
      <c r="O54" s="29"/>
    </row>
    <row r="55" spans="4:15" s="1" customFormat="1" ht="14.25">
      <c r="D55" s="27"/>
      <c r="E55" s="28"/>
      <c r="F55" s="27"/>
      <c r="G55" s="28"/>
      <c r="H55" s="29"/>
      <c r="K55" s="352"/>
      <c r="L55" s="352"/>
      <c r="M55" s="353"/>
      <c r="O55" s="29"/>
    </row>
    <row r="56" spans="4:15" s="1" customFormat="1" ht="14.25">
      <c r="D56" s="27"/>
      <c r="E56" s="28"/>
      <c r="F56" s="27"/>
      <c r="G56" s="28"/>
      <c r="H56" s="29"/>
      <c r="K56" s="352"/>
      <c r="L56" s="352"/>
      <c r="M56" s="353"/>
      <c r="O56" s="29"/>
    </row>
    <row r="57" spans="4:15" s="1" customFormat="1" ht="14.25">
      <c r="D57" s="27"/>
      <c r="E57" s="28"/>
      <c r="F57" s="27"/>
      <c r="G57" s="28"/>
      <c r="H57" s="29"/>
      <c r="K57" s="352"/>
      <c r="L57" s="352"/>
      <c r="M57" s="353"/>
      <c r="O57" s="29"/>
    </row>
    <row r="58" spans="4:15" s="1" customFormat="1" ht="14.25">
      <c r="D58" s="27"/>
      <c r="E58" s="28"/>
      <c r="F58" s="27"/>
      <c r="G58" s="28"/>
      <c r="H58" s="29"/>
      <c r="K58" s="352"/>
      <c r="L58" s="352"/>
      <c r="M58" s="353"/>
      <c r="O58" s="29"/>
    </row>
    <row r="59" spans="4:15" s="1" customFormat="1" ht="14.25">
      <c r="D59" s="27"/>
      <c r="E59" s="28"/>
      <c r="F59" s="27"/>
      <c r="G59" s="28"/>
      <c r="H59" s="29"/>
      <c r="K59" s="352"/>
      <c r="L59" s="352"/>
      <c r="M59" s="353"/>
      <c r="O59" s="29"/>
    </row>
    <row r="60" spans="4:15" s="1" customFormat="1" ht="14.25">
      <c r="D60" s="27"/>
      <c r="E60" s="28"/>
      <c r="F60" s="27"/>
      <c r="G60" s="28"/>
      <c r="H60" s="29"/>
      <c r="K60" s="352"/>
      <c r="L60" s="352"/>
      <c r="M60" s="353"/>
      <c r="O60" s="29"/>
    </row>
    <row r="61" spans="4:15" s="1" customFormat="1" ht="14.25">
      <c r="D61" s="27"/>
      <c r="E61" s="28"/>
      <c r="F61" s="27"/>
      <c r="G61" s="28"/>
      <c r="H61" s="29"/>
      <c r="K61" s="352"/>
      <c r="L61" s="352"/>
      <c r="M61" s="353"/>
      <c r="O61" s="29"/>
    </row>
    <row r="62" spans="4:15" s="1" customFormat="1" ht="14.25">
      <c r="D62" s="27"/>
      <c r="E62" s="28"/>
      <c r="F62" s="27"/>
      <c r="G62" s="28"/>
      <c r="H62" s="29"/>
      <c r="K62" s="352"/>
      <c r="L62" s="352"/>
      <c r="M62" s="353"/>
      <c r="O62" s="29"/>
    </row>
    <row r="63" spans="4:15" s="1" customFormat="1" ht="14.25">
      <c r="D63" s="27"/>
      <c r="E63" s="28"/>
      <c r="F63" s="27"/>
      <c r="G63" s="28"/>
      <c r="H63" s="29"/>
      <c r="K63" s="352"/>
      <c r="L63" s="352"/>
      <c r="M63" s="353"/>
      <c r="O63" s="29"/>
    </row>
    <row r="64" spans="4:15" s="1" customFormat="1" ht="14.25">
      <c r="D64" s="27"/>
      <c r="E64" s="28"/>
      <c r="F64" s="27"/>
      <c r="G64" s="28"/>
      <c r="H64" s="29"/>
      <c r="K64" s="352"/>
      <c r="L64" s="352"/>
      <c r="M64" s="353"/>
      <c r="O64" s="29"/>
    </row>
    <row r="65" spans="4:15" s="1" customFormat="1" ht="14.25">
      <c r="D65" s="27"/>
      <c r="E65" s="28"/>
      <c r="F65" s="27"/>
      <c r="G65" s="28"/>
      <c r="H65" s="29"/>
      <c r="K65" s="352"/>
      <c r="L65" s="352"/>
      <c r="M65" s="353"/>
      <c r="O65" s="29"/>
    </row>
    <row r="66" spans="4:15" s="1" customFormat="1" ht="14.25">
      <c r="D66" s="27"/>
      <c r="E66" s="28"/>
      <c r="F66" s="27"/>
      <c r="G66" s="28"/>
      <c r="H66" s="29"/>
      <c r="K66" s="352"/>
      <c r="L66" s="352"/>
      <c r="M66" s="353"/>
      <c r="O66" s="29"/>
    </row>
    <row r="67" spans="4:15" s="1" customFormat="1" ht="14.25">
      <c r="D67" s="27"/>
      <c r="E67" s="28"/>
      <c r="F67" s="27"/>
      <c r="G67" s="28"/>
      <c r="H67" s="29"/>
      <c r="K67" s="352"/>
      <c r="L67" s="352"/>
      <c r="M67" s="353"/>
      <c r="O67" s="29"/>
    </row>
    <row r="68" spans="4:15" s="1" customFormat="1" ht="14.25">
      <c r="D68" s="27"/>
      <c r="E68" s="28"/>
      <c r="F68" s="27"/>
      <c r="G68" s="28"/>
      <c r="H68" s="29"/>
      <c r="K68" s="352"/>
      <c r="L68" s="352"/>
      <c r="M68" s="353"/>
      <c r="O68" s="29"/>
    </row>
    <row r="69" spans="4:15" s="1" customFormat="1" ht="14.25">
      <c r="D69" s="27"/>
      <c r="E69" s="28"/>
      <c r="F69" s="27"/>
      <c r="G69" s="28"/>
      <c r="H69" s="29"/>
      <c r="K69" s="352"/>
      <c r="L69" s="352"/>
      <c r="M69" s="353"/>
      <c r="O69" s="29"/>
    </row>
    <row r="70" spans="4:15" s="1" customFormat="1" ht="14.25">
      <c r="D70" s="27"/>
      <c r="E70" s="28"/>
      <c r="F70" s="27"/>
      <c r="G70" s="28"/>
      <c r="H70" s="29"/>
      <c r="K70" s="352"/>
      <c r="L70" s="352"/>
      <c r="M70" s="353"/>
      <c r="O70" s="29"/>
    </row>
    <row r="71" spans="4:15" s="1" customFormat="1" ht="14.25">
      <c r="D71" s="27"/>
      <c r="E71" s="28"/>
      <c r="F71" s="27"/>
      <c r="G71" s="28"/>
      <c r="H71" s="29"/>
      <c r="K71" s="352"/>
      <c r="L71" s="352"/>
      <c r="M71" s="353"/>
      <c r="O71" s="29"/>
    </row>
    <row r="72" spans="4:15" s="1" customFormat="1" ht="14.25">
      <c r="D72" s="27"/>
      <c r="E72" s="28"/>
      <c r="F72" s="27"/>
      <c r="G72" s="28"/>
      <c r="H72" s="29"/>
      <c r="K72" s="352"/>
      <c r="L72" s="352"/>
      <c r="M72" s="353"/>
      <c r="O72" s="29"/>
    </row>
    <row r="73" spans="4:15" s="1" customFormat="1" ht="14.25">
      <c r="D73" s="27"/>
      <c r="E73" s="28"/>
      <c r="F73" s="27"/>
      <c r="G73" s="28"/>
      <c r="H73" s="29"/>
      <c r="K73" s="352"/>
      <c r="L73" s="352"/>
      <c r="M73" s="353"/>
      <c r="O73" s="29"/>
    </row>
    <row r="74" spans="4:15" s="1" customFormat="1" ht="14.25">
      <c r="D74" s="27"/>
      <c r="E74" s="28"/>
      <c r="F74" s="27"/>
      <c r="G74" s="28"/>
      <c r="H74" s="29"/>
      <c r="K74" s="352"/>
      <c r="L74" s="352"/>
      <c r="M74" s="353"/>
      <c r="O74" s="29"/>
    </row>
    <row r="75" spans="4:15" s="1" customFormat="1" ht="14.25">
      <c r="D75" s="27"/>
      <c r="E75" s="28"/>
      <c r="F75" s="27"/>
      <c r="G75" s="28"/>
      <c r="H75" s="29"/>
      <c r="K75" s="352"/>
      <c r="L75" s="352"/>
      <c r="M75" s="353"/>
      <c r="O75" s="29"/>
    </row>
    <row r="76" spans="4:15" s="1" customFormat="1" ht="14.25">
      <c r="D76" s="27"/>
      <c r="E76" s="28"/>
      <c r="F76" s="27"/>
      <c r="G76" s="28"/>
      <c r="H76" s="29"/>
      <c r="K76" s="352"/>
      <c r="L76" s="352"/>
      <c r="M76" s="353"/>
      <c r="O76" s="29"/>
    </row>
    <row r="77" spans="4:15" s="1" customFormat="1" ht="14.25">
      <c r="D77" s="27"/>
      <c r="E77" s="28"/>
      <c r="F77" s="27"/>
      <c r="G77" s="28"/>
      <c r="H77" s="29"/>
      <c r="K77" s="352"/>
      <c r="L77" s="352"/>
      <c r="M77" s="353"/>
      <c r="O77" s="29"/>
    </row>
    <row r="78" spans="4:15" s="1" customFormat="1" ht="14.25">
      <c r="D78" s="27"/>
      <c r="E78" s="28"/>
      <c r="F78" s="27"/>
      <c r="G78" s="28"/>
      <c r="H78" s="29"/>
      <c r="K78" s="352"/>
      <c r="L78" s="352"/>
      <c r="M78" s="353"/>
      <c r="O78" s="29"/>
    </row>
    <row r="79" spans="4:15" s="1" customFormat="1" ht="14.25">
      <c r="D79" s="27"/>
      <c r="E79" s="28"/>
      <c r="F79" s="27"/>
      <c r="G79" s="28"/>
      <c r="H79" s="29"/>
      <c r="K79" s="352"/>
      <c r="L79" s="352"/>
      <c r="M79" s="353"/>
      <c r="O79" s="29"/>
    </row>
    <row r="80" spans="4:15" s="1" customFormat="1" ht="14.25">
      <c r="D80" s="27"/>
      <c r="E80" s="28"/>
      <c r="F80" s="27"/>
      <c r="G80" s="28"/>
      <c r="H80" s="29"/>
      <c r="K80" s="352"/>
      <c r="L80" s="352"/>
      <c r="M80" s="353"/>
      <c r="O80" s="29"/>
    </row>
    <row r="81" spans="4:15" s="1" customFormat="1" ht="14.25">
      <c r="D81" s="27"/>
      <c r="E81" s="28"/>
      <c r="F81" s="27"/>
      <c r="G81" s="28"/>
      <c r="H81" s="29"/>
      <c r="K81" s="352"/>
      <c r="L81" s="352"/>
      <c r="M81" s="353"/>
      <c r="O81" s="29"/>
    </row>
    <row r="82" spans="4:15" s="1" customFormat="1" ht="14.25">
      <c r="D82" s="27"/>
      <c r="E82" s="28"/>
      <c r="F82" s="27"/>
      <c r="G82" s="28"/>
      <c r="H82" s="29"/>
      <c r="K82" s="352"/>
      <c r="L82" s="352"/>
      <c r="M82" s="353"/>
      <c r="O82" s="29"/>
    </row>
    <row r="83" spans="4:15" s="1" customFormat="1" ht="14.25">
      <c r="D83" s="27"/>
      <c r="E83" s="28"/>
      <c r="F83" s="27"/>
      <c r="G83" s="28"/>
      <c r="H83" s="29"/>
      <c r="K83" s="352"/>
      <c r="L83" s="352"/>
      <c r="M83" s="353"/>
      <c r="O83" s="29"/>
    </row>
    <row r="84" spans="4:15" s="1" customFormat="1" ht="14.25">
      <c r="D84" s="27"/>
      <c r="E84" s="28"/>
      <c r="F84" s="27"/>
      <c r="G84" s="28"/>
      <c r="H84" s="29"/>
      <c r="K84" s="352"/>
      <c r="L84" s="352"/>
      <c r="M84" s="353"/>
      <c r="O84" s="29"/>
    </row>
    <row r="85" spans="4:15" s="1" customFormat="1" ht="14.25">
      <c r="D85" s="27"/>
      <c r="E85" s="28"/>
      <c r="F85" s="27"/>
      <c r="G85" s="28"/>
      <c r="H85" s="29"/>
      <c r="K85" s="352"/>
      <c r="L85" s="352"/>
      <c r="M85" s="353"/>
      <c r="O85" s="29"/>
    </row>
    <row r="86" spans="4:15" s="1" customFormat="1" ht="14.25">
      <c r="D86" s="27"/>
      <c r="E86" s="28"/>
      <c r="F86" s="27"/>
      <c r="G86" s="28"/>
      <c r="H86" s="29"/>
      <c r="K86" s="352"/>
      <c r="L86" s="352"/>
      <c r="M86" s="353"/>
      <c r="O86" s="29"/>
    </row>
    <row r="87" spans="4:15" s="1" customFormat="1" ht="14.25">
      <c r="D87" s="27"/>
      <c r="E87" s="28"/>
      <c r="F87" s="27"/>
      <c r="G87" s="28"/>
      <c r="H87" s="29"/>
      <c r="K87" s="352"/>
      <c r="L87" s="352"/>
      <c r="M87" s="353"/>
      <c r="O87" s="29"/>
    </row>
    <row r="88" spans="4:15" s="1" customFormat="1" ht="14.25">
      <c r="D88" s="27"/>
      <c r="E88" s="28"/>
      <c r="F88" s="27"/>
      <c r="G88" s="28"/>
      <c r="H88" s="29"/>
      <c r="K88" s="352"/>
      <c r="L88" s="352"/>
      <c r="M88" s="353"/>
      <c r="O88" s="29"/>
    </row>
    <row r="89" spans="4:15" s="1" customFormat="1" ht="14.25">
      <c r="D89" s="27"/>
      <c r="E89" s="28"/>
      <c r="F89" s="27"/>
      <c r="G89" s="28"/>
      <c r="H89" s="29"/>
      <c r="K89" s="352"/>
      <c r="L89" s="352"/>
      <c r="M89" s="353"/>
      <c r="O89" s="29"/>
    </row>
    <row r="90" spans="4:15" s="1" customFormat="1" ht="14.25">
      <c r="D90" s="27"/>
      <c r="E90" s="28"/>
      <c r="F90" s="27"/>
      <c r="G90" s="28"/>
      <c r="H90" s="29"/>
      <c r="K90" s="352"/>
      <c r="L90" s="352"/>
      <c r="M90" s="353"/>
      <c r="O90" s="29"/>
    </row>
    <row r="91" spans="4:15" s="1" customFormat="1" ht="14.25">
      <c r="D91" s="27"/>
      <c r="E91" s="28"/>
      <c r="F91" s="27"/>
      <c r="G91" s="28"/>
      <c r="H91" s="29"/>
      <c r="K91" s="352"/>
      <c r="L91" s="352"/>
      <c r="M91" s="353"/>
      <c r="O91" s="29"/>
    </row>
    <row r="92" spans="4:15" s="1" customFormat="1" ht="14.25">
      <c r="D92" s="27"/>
      <c r="E92" s="28"/>
      <c r="F92" s="27"/>
      <c r="G92" s="28"/>
      <c r="H92" s="29"/>
      <c r="K92" s="352"/>
      <c r="L92" s="352"/>
      <c r="M92" s="353"/>
      <c r="O92" s="29"/>
    </row>
    <row r="93" spans="4:15" s="1" customFormat="1" ht="14.25">
      <c r="D93" s="27"/>
      <c r="E93" s="28"/>
      <c r="F93" s="27"/>
      <c r="G93" s="28"/>
      <c r="H93" s="29"/>
      <c r="K93" s="352"/>
      <c r="L93" s="352"/>
      <c r="M93" s="353"/>
      <c r="O93" s="29"/>
    </row>
    <row r="94" spans="4:15" s="1" customFormat="1" ht="14.25">
      <c r="D94" s="27"/>
      <c r="E94" s="28"/>
      <c r="F94" s="27"/>
      <c r="G94" s="28"/>
      <c r="H94" s="29"/>
      <c r="K94" s="352"/>
      <c r="L94" s="352"/>
      <c r="M94" s="353"/>
      <c r="O94" s="29"/>
    </row>
    <row r="95" spans="4:15" s="1" customFormat="1" ht="14.25">
      <c r="D95" s="27"/>
      <c r="E95" s="28"/>
      <c r="F95" s="27"/>
      <c r="G95" s="28"/>
      <c r="H95" s="29"/>
      <c r="K95" s="352"/>
      <c r="L95" s="352"/>
      <c r="M95" s="353"/>
      <c r="O95" s="29"/>
    </row>
    <row r="96" spans="4:15" s="1" customFormat="1" ht="14.25">
      <c r="D96" s="27"/>
      <c r="E96" s="28"/>
      <c r="F96" s="27"/>
      <c r="G96" s="28"/>
      <c r="H96" s="29"/>
      <c r="K96" s="352"/>
      <c r="L96" s="352"/>
      <c r="M96" s="353"/>
      <c r="O96" s="29"/>
    </row>
    <row r="97" spans="4:15" s="1" customFormat="1" ht="14.25">
      <c r="D97" s="27"/>
      <c r="E97" s="28"/>
      <c r="F97" s="27"/>
      <c r="G97" s="28"/>
      <c r="H97" s="29"/>
      <c r="K97" s="352"/>
      <c r="L97" s="352"/>
      <c r="M97" s="353"/>
      <c r="O97" s="29"/>
    </row>
    <row r="98" spans="4:15" s="1" customFormat="1" ht="14.25">
      <c r="D98" s="27"/>
      <c r="E98" s="28"/>
      <c r="F98" s="27"/>
      <c r="G98" s="28"/>
      <c r="H98" s="29"/>
      <c r="K98" s="352"/>
      <c r="L98" s="352"/>
      <c r="M98" s="353"/>
      <c r="O98" s="29"/>
    </row>
    <row r="99" spans="4:15" s="1" customFormat="1" ht="14.25">
      <c r="D99" s="27"/>
      <c r="E99" s="28"/>
      <c r="F99" s="27"/>
      <c r="G99" s="28"/>
      <c r="H99" s="29"/>
      <c r="K99" s="352"/>
      <c r="L99" s="352"/>
      <c r="M99" s="353"/>
      <c r="O99" s="29"/>
    </row>
    <row r="100" spans="4:15" s="1" customFormat="1" ht="14.25">
      <c r="D100" s="27"/>
      <c r="E100" s="28"/>
      <c r="F100" s="27"/>
      <c r="G100" s="28"/>
      <c r="H100" s="29"/>
      <c r="K100" s="352"/>
      <c r="L100" s="352"/>
      <c r="M100" s="353"/>
      <c r="O100" s="29"/>
    </row>
    <row r="101" spans="4:15" s="1" customFormat="1" ht="14.25">
      <c r="D101" s="27"/>
      <c r="E101" s="28"/>
      <c r="F101" s="27"/>
      <c r="G101" s="28"/>
      <c r="H101" s="29"/>
      <c r="K101" s="352"/>
      <c r="L101" s="352"/>
      <c r="M101" s="353"/>
      <c r="O101" s="29"/>
    </row>
    <row r="102" spans="4:15" s="1" customFormat="1" ht="14.25">
      <c r="D102" s="27"/>
      <c r="E102" s="28"/>
      <c r="F102" s="27"/>
      <c r="G102" s="28"/>
      <c r="H102" s="29"/>
      <c r="K102" s="352"/>
      <c r="L102" s="352"/>
      <c r="M102" s="353"/>
      <c r="O102" s="29"/>
    </row>
    <row r="103" spans="4:15" s="1" customFormat="1" ht="14.25">
      <c r="D103" s="27"/>
      <c r="E103" s="28"/>
      <c r="F103" s="27"/>
      <c r="G103" s="28"/>
      <c r="H103" s="29"/>
      <c r="K103" s="352"/>
      <c r="L103" s="352"/>
      <c r="M103" s="353"/>
      <c r="O103" s="29"/>
    </row>
    <row r="104" spans="4:15" s="1" customFormat="1" ht="14.25">
      <c r="D104" s="27"/>
      <c r="E104" s="28"/>
      <c r="F104" s="27"/>
      <c r="G104" s="28"/>
      <c r="H104" s="29"/>
      <c r="K104" s="352"/>
      <c r="L104" s="352"/>
      <c r="M104" s="353"/>
      <c r="O104" s="29"/>
    </row>
    <row r="105" spans="4:15" s="1" customFormat="1" ht="14.25">
      <c r="D105" s="27"/>
      <c r="E105" s="28"/>
      <c r="F105" s="27"/>
      <c r="G105" s="28"/>
      <c r="H105" s="29"/>
      <c r="K105" s="352"/>
      <c r="L105" s="352"/>
      <c r="M105" s="353"/>
      <c r="O105" s="29"/>
    </row>
    <row r="106" spans="4:15" s="1" customFormat="1" ht="14.25">
      <c r="D106" s="27"/>
      <c r="E106" s="28"/>
      <c r="F106" s="27"/>
      <c r="G106" s="28"/>
      <c r="H106" s="29"/>
      <c r="K106" s="352"/>
      <c r="L106" s="352"/>
      <c r="M106" s="353"/>
      <c r="O106" s="29"/>
    </row>
    <row r="107" spans="4:15" s="1" customFormat="1" ht="14.25">
      <c r="D107" s="27"/>
      <c r="E107" s="28"/>
      <c r="F107" s="27"/>
      <c r="G107" s="28"/>
      <c r="H107" s="29"/>
      <c r="K107" s="352"/>
      <c r="L107" s="352"/>
      <c r="M107" s="353"/>
      <c r="O107" s="29"/>
    </row>
    <row r="108" spans="4:15" s="1" customFormat="1" ht="14.25">
      <c r="D108" s="27"/>
      <c r="E108" s="28"/>
      <c r="F108" s="27"/>
      <c r="G108" s="28"/>
      <c r="H108" s="29"/>
      <c r="K108" s="352"/>
      <c r="L108" s="352"/>
      <c r="M108" s="353"/>
      <c r="O108" s="29"/>
    </row>
    <row r="109" spans="4:15" s="1" customFormat="1" ht="14.25">
      <c r="D109" s="27"/>
      <c r="E109" s="28"/>
      <c r="F109" s="27"/>
      <c r="G109" s="28"/>
      <c r="H109" s="29"/>
      <c r="K109" s="352"/>
      <c r="L109" s="352"/>
      <c r="M109" s="353"/>
      <c r="O109" s="29"/>
    </row>
    <row r="110" spans="4:15" s="1" customFormat="1" ht="14.25">
      <c r="D110" s="27"/>
      <c r="E110" s="28"/>
      <c r="F110" s="27"/>
      <c r="G110" s="28"/>
      <c r="H110" s="29"/>
      <c r="K110" s="352"/>
      <c r="L110" s="352"/>
      <c r="M110" s="353"/>
      <c r="O110" s="29"/>
    </row>
    <row r="111" spans="4:15" s="1" customFormat="1" ht="14.25">
      <c r="D111" s="27"/>
      <c r="E111" s="28"/>
      <c r="F111" s="27"/>
      <c r="G111" s="28"/>
      <c r="H111" s="29"/>
      <c r="K111" s="352"/>
      <c r="L111" s="352"/>
      <c r="M111" s="353"/>
      <c r="O111" s="29"/>
    </row>
    <row r="112" spans="4:15" s="1" customFormat="1" ht="14.25">
      <c r="D112" s="27"/>
      <c r="E112" s="28"/>
      <c r="F112" s="27"/>
      <c r="G112" s="28"/>
      <c r="H112" s="29"/>
      <c r="K112" s="352"/>
      <c r="L112" s="352"/>
      <c r="M112" s="353"/>
      <c r="O112" s="29"/>
    </row>
    <row r="113" spans="4:15" s="1" customFormat="1" ht="14.25">
      <c r="D113" s="27"/>
      <c r="E113" s="28"/>
      <c r="F113" s="27"/>
      <c r="G113" s="28"/>
      <c r="H113" s="29"/>
      <c r="K113" s="352"/>
      <c r="L113" s="352"/>
      <c r="M113" s="353"/>
      <c r="O113" s="29"/>
    </row>
    <row r="114" spans="4:15" s="1" customFormat="1" ht="14.25">
      <c r="D114" s="27"/>
      <c r="E114" s="28"/>
      <c r="F114" s="27"/>
      <c r="G114" s="28"/>
      <c r="H114" s="29"/>
      <c r="K114" s="352"/>
      <c r="L114" s="352"/>
      <c r="M114" s="353"/>
      <c r="O114" s="29"/>
    </row>
    <row r="115" spans="4:15" s="1" customFormat="1" ht="14.25">
      <c r="D115" s="27"/>
      <c r="E115" s="28"/>
      <c r="F115" s="27"/>
      <c r="G115" s="28"/>
      <c r="H115" s="29"/>
      <c r="K115" s="352"/>
      <c r="L115" s="352"/>
      <c r="M115" s="353"/>
      <c r="O115" s="29"/>
    </row>
    <row r="116" spans="4:15" s="1" customFormat="1" ht="14.25">
      <c r="D116" s="27"/>
      <c r="E116" s="28"/>
      <c r="F116" s="27"/>
      <c r="G116" s="28"/>
      <c r="H116" s="29"/>
      <c r="K116" s="352"/>
      <c r="L116" s="352"/>
      <c r="M116" s="353"/>
      <c r="O116" s="29"/>
    </row>
    <row r="117" spans="4:15" s="1" customFormat="1" ht="14.25">
      <c r="D117" s="27"/>
      <c r="E117" s="28"/>
      <c r="F117" s="27"/>
      <c r="G117" s="28"/>
      <c r="H117" s="29"/>
      <c r="K117" s="352"/>
      <c r="L117" s="352"/>
      <c r="M117" s="353"/>
      <c r="O117" s="29"/>
    </row>
    <row r="118" spans="4:15" s="1" customFormat="1" ht="14.25">
      <c r="D118" s="27"/>
      <c r="E118" s="28"/>
      <c r="F118" s="27"/>
      <c r="G118" s="28"/>
      <c r="H118" s="29"/>
      <c r="K118" s="352"/>
      <c r="L118" s="352"/>
      <c r="M118" s="353"/>
      <c r="O118" s="29"/>
    </row>
    <row r="119" spans="4:15" s="1" customFormat="1" ht="14.25">
      <c r="D119" s="27"/>
      <c r="E119" s="28"/>
      <c r="F119" s="27"/>
      <c r="G119" s="28"/>
      <c r="H119" s="29"/>
      <c r="K119" s="352"/>
      <c r="L119" s="352"/>
      <c r="M119" s="353"/>
      <c r="O119" s="29"/>
    </row>
    <row r="120" spans="4:15" s="1" customFormat="1" ht="14.25">
      <c r="D120" s="27"/>
      <c r="E120" s="28"/>
      <c r="F120" s="27"/>
      <c r="G120" s="28"/>
      <c r="H120" s="29"/>
      <c r="K120" s="352"/>
      <c r="L120" s="352"/>
      <c r="M120" s="353"/>
      <c r="O120" s="29"/>
    </row>
    <row r="121" spans="4:15" s="1" customFormat="1" ht="14.25">
      <c r="D121" s="27"/>
      <c r="E121" s="28"/>
      <c r="F121" s="27"/>
      <c r="G121" s="28"/>
      <c r="H121" s="29"/>
      <c r="K121" s="352"/>
      <c r="L121" s="352"/>
      <c r="M121" s="353"/>
      <c r="O121" s="29"/>
    </row>
    <row r="122" spans="4:15" s="1" customFormat="1" ht="14.25">
      <c r="D122" s="27"/>
      <c r="E122" s="28"/>
      <c r="F122" s="27"/>
      <c r="G122" s="28"/>
      <c r="H122" s="29"/>
      <c r="K122" s="352"/>
      <c r="L122" s="352"/>
      <c r="M122" s="353"/>
      <c r="O122" s="29"/>
    </row>
    <row r="123" spans="4:15" s="1" customFormat="1" ht="14.25">
      <c r="D123" s="27"/>
      <c r="E123" s="28"/>
      <c r="F123" s="27"/>
      <c r="G123" s="28"/>
      <c r="H123" s="29"/>
      <c r="K123" s="352"/>
      <c r="L123" s="352"/>
      <c r="M123" s="353"/>
      <c r="O123" s="29"/>
    </row>
    <row r="124" spans="4:15" s="1" customFormat="1" ht="14.25">
      <c r="D124" s="27"/>
      <c r="E124" s="28"/>
      <c r="F124" s="27"/>
      <c r="G124" s="28"/>
      <c r="H124" s="29"/>
      <c r="K124" s="352"/>
      <c r="L124" s="352"/>
      <c r="M124" s="353"/>
      <c r="O124" s="29"/>
    </row>
    <row r="125" spans="4:15" s="1" customFormat="1" ht="14.25">
      <c r="D125" s="27"/>
      <c r="E125" s="28"/>
      <c r="F125" s="27"/>
      <c r="G125" s="28"/>
      <c r="H125" s="29"/>
      <c r="K125" s="352"/>
      <c r="L125" s="352"/>
      <c r="M125" s="353"/>
      <c r="O125" s="29"/>
    </row>
    <row r="126" spans="4:15" s="1" customFormat="1" ht="14.25">
      <c r="D126" s="27"/>
      <c r="E126" s="28"/>
      <c r="F126" s="27"/>
      <c r="G126" s="28"/>
      <c r="H126" s="29"/>
      <c r="K126" s="352"/>
      <c r="L126" s="352"/>
      <c r="M126" s="353"/>
      <c r="O126" s="29"/>
    </row>
    <row r="127" spans="4:15" s="1" customFormat="1" ht="14.25">
      <c r="D127" s="27"/>
      <c r="E127" s="28"/>
      <c r="F127" s="27"/>
      <c r="G127" s="28"/>
      <c r="H127" s="29"/>
      <c r="K127" s="352"/>
      <c r="L127" s="352"/>
      <c r="M127" s="353"/>
      <c r="O127" s="29"/>
    </row>
    <row r="128" spans="4:15" s="1" customFormat="1" ht="14.25">
      <c r="D128" s="27"/>
      <c r="E128" s="28"/>
      <c r="F128" s="27"/>
      <c r="G128" s="28"/>
      <c r="H128" s="29"/>
      <c r="K128" s="352"/>
      <c r="L128" s="352"/>
      <c r="M128" s="353"/>
      <c r="O128" s="29"/>
    </row>
    <row r="129" spans="4:15" s="1" customFormat="1" ht="14.25">
      <c r="D129" s="27"/>
      <c r="E129" s="28"/>
      <c r="F129" s="27"/>
      <c r="G129" s="28"/>
      <c r="H129" s="29"/>
      <c r="K129" s="352"/>
      <c r="L129" s="352"/>
      <c r="M129" s="353"/>
      <c r="O129" s="29"/>
    </row>
    <row r="130" spans="4:15" s="1" customFormat="1" ht="14.25">
      <c r="D130" s="27"/>
      <c r="E130" s="28"/>
      <c r="F130" s="27"/>
      <c r="G130" s="28"/>
      <c r="H130" s="29"/>
      <c r="K130" s="352"/>
      <c r="L130" s="352"/>
      <c r="M130" s="353"/>
      <c r="O130" s="29"/>
    </row>
    <row r="131" spans="4:15" s="1" customFormat="1" ht="14.25">
      <c r="D131" s="27"/>
      <c r="E131" s="28"/>
      <c r="F131" s="27"/>
      <c r="G131" s="28"/>
      <c r="H131" s="29"/>
      <c r="K131" s="352"/>
      <c r="L131" s="352"/>
      <c r="M131" s="353"/>
      <c r="O131" s="29"/>
    </row>
    <row r="132" spans="4:15" s="1" customFormat="1" ht="14.25">
      <c r="D132" s="27"/>
      <c r="E132" s="28"/>
      <c r="F132" s="27"/>
      <c r="G132" s="28"/>
      <c r="H132" s="29"/>
      <c r="K132" s="352"/>
      <c r="L132" s="352"/>
      <c r="M132" s="353"/>
      <c r="O132" s="29"/>
    </row>
    <row r="133" spans="4:15" s="1" customFormat="1" ht="14.25">
      <c r="D133" s="27"/>
      <c r="E133" s="28"/>
      <c r="F133" s="27"/>
      <c r="G133" s="28"/>
      <c r="H133" s="29"/>
      <c r="K133" s="352"/>
      <c r="L133" s="352"/>
      <c r="M133" s="353"/>
      <c r="O133" s="29"/>
    </row>
    <row r="134" spans="4:15" s="1" customFormat="1" ht="14.25">
      <c r="D134" s="27"/>
      <c r="E134" s="28"/>
      <c r="F134" s="27"/>
      <c r="G134" s="28"/>
      <c r="H134" s="29"/>
      <c r="K134" s="352"/>
      <c r="L134" s="352"/>
      <c r="M134" s="353"/>
      <c r="O134" s="29"/>
    </row>
    <row r="135" spans="4:15" s="1" customFormat="1" ht="14.25">
      <c r="D135" s="27"/>
      <c r="E135" s="28"/>
      <c r="F135" s="27"/>
      <c r="G135" s="28"/>
      <c r="H135" s="29"/>
      <c r="K135" s="352"/>
      <c r="L135" s="352"/>
      <c r="M135" s="353"/>
      <c r="O135" s="29"/>
    </row>
    <row r="136" spans="4:15" s="1" customFormat="1" ht="14.25">
      <c r="D136" s="27"/>
      <c r="E136" s="28"/>
      <c r="F136" s="27"/>
      <c r="G136" s="28"/>
      <c r="H136" s="29"/>
      <c r="K136" s="352"/>
      <c r="L136" s="352"/>
      <c r="M136" s="353"/>
      <c r="O136" s="29"/>
    </row>
    <row r="137" spans="4:15" s="1" customFormat="1" ht="14.25">
      <c r="D137" s="27"/>
      <c r="E137" s="28"/>
      <c r="F137" s="27"/>
      <c r="G137" s="28"/>
      <c r="H137" s="29"/>
      <c r="K137" s="352"/>
      <c r="L137" s="352"/>
      <c r="M137" s="353"/>
      <c r="O137" s="29"/>
    </row>
    <row r="138" spans="4:15" s="1" customFormat="1" ht="14.25">
      <c r="D138" s="27"/>
      <c r="E138" s="28"/>
      <c r="F138" s="27"/>
      <c r="G138" s="28"/>
      <c r="H138" s="29"/>
      <c r="K138" s="352"/>
      <c r="L138" s="352"/>
      <c r="M138" s="353"/>
      <c r="O138" s="29"/>
    </row>
    <row r="139" spans="4:15" s="1" customFormat="1" ht="14.25">
      <c r="D139" s="27"/>
      <c r="E139" s="28"/>
      <c r="F139" s="27"/>
      <c r="G139" s="28"/>
      <c r="H139" s="29"/>
      <c r="K139" s="352"/>
      <c r="L139" s="352"/>
      <c r="M139" s="353"/>
      <c r="O139" s="29"/>
    </row>
    <row r="140" spans="4:15" s="1" customFormat="1" ht="14.25">
      <c r="D140" s="27"/>
      <c r="E140" s="28"/>
      <c r="F140" s="27"/>
      <c r="G140" s="28"/>
      <c r="H140" s="29"/>
      <c r="K140" s="352"/>
      <c r="L140" s="352"/>
      <c r="M140" s="353"/>
      <c r="O140" s="29"/>
    </row>
    <row r="141" spans="4:15" s="1" customFormat="1" ht="14.25">
      <c r="D141" s="27"/>
      <c r="E141" s="28"/>
      <c r="F141" s="27"/>
      <c r="G141" s="28"/>
      <c r="H141" s="29"/>
      <c r="K141" s="352"/>
      <c r="L141" s="352"/>
      <c r="M141" s="353"/>
      <c r="O141" s="29"/>
    </row>
    <row r="142" spans="4:15" s="1" customFormat="1" ht="14.25">
      <c r="D142" s="27"/>
      <c r="E142" s="28"/>
      <c r="F142" s="27"/>
      <c r="G142" s="28"/>
      <c r="H142" s="29"/>
      <c r="K142" s="352"/>
      <c r="L142" s="352"/>
      <c r="M142" s="353"/>
      <c r="O142" s="29"/>
    </row>
    <row r="143" spans="4:15" s="1" customFormat="1" ht="14.25">
      <c r="D143" s="27"/>
      <c r="E143" s="28"/>
      <c r="F143" s="27"/>
      <c r="G143" s="28"/>
      <c r="H143" s="29"/>
      <c r="K143" s="352"/>
      <c r="L143" s="352"/>
      <c r="M143" s="353"/>
      <c r="O143" s="29"/>
    </row>
    <row r="144" spans="4:15" s="1" customFormat="1" ht="14.25">
      <c r="D144" s="27"/>
      <c r="E144" s="28"/>
      <c r="F144" s="27"/>
      <c r="G144" s="28"/>
      <c r="H144" s="29"/>
      <c r="K144" s="352"/>
      <c r="L144" s="352"/>
      <c r="M144" s="353"/>
      <c r="O144" s="29"/>
    </row>
    <row r="145" spans="4:15" s="1" customFormat="1" ht="14.25">
      <c r="D145" s="27"/>
      <c r="E145" s="28"/>
      <c r="F145" s="27"/>
      <c r="G145" s="28"/>
      <c r="H145" s="29"/>
      <c r="K145" s="352"/>
      <c r="L145" s="352"/>
      <c r="M145" s="353"/>
      <c r="O145" s="29"/>
    </row>
    <row r="146" spans="4:15" s="1" customFormat="1" ht="14.25">
      <c r="D146" s="27"/>
      <c r="E146" s="28"/>
      <c r="F146" s="27"/>
      <c r="G146" s="28"/>
      <c r="H146" s="29"/>
      <c r="K146" s="352"/>
      <c r="L146" s="352"/>
      <c r="M146" s="353"/>
      <c r="O146" s="29"/>
    </row>
    <row r="147" spans="4:15" s="1" customFormat="1" ht="14.25">
      <c r="D147" s="27"/>
      <c r="E147" s="28"/>
      <c r="F147" s="27"/>
      <c r="G147" s="28"/>
      <c r="H147" s="29"/>
      <c r="K147" s="352"/>
      <c r="L147" s="352"/>
      <c r="M147" s="353"/>
      <c r="O147" s="29"/>
    </row>
    <row r="148" spans="4:15" s="1" customFormat="1" ht="14.25">
      <c r="D148" s="27"/>
      <c r="E148" s="28"/>
      <c r="F148" s="27"/>
      <c r="G148" s="28"/>
      <c r="H148" s="29"/>
      <c r="K148" s="352"/>
      <c r="L148" s="352"/>
      <c r="M148" s="353"/>
      <c r="O148" s="29"/>
    </row>
    <row r="149" spans="4:15" s="1" customFormat="1" ht="14.25">
      <c r="D149" s="27"/>
      <c r="E149" s="28"/>
      <c r="F149" s="27"/>
      <c r="G149" s="28"/>
      <c r="H149" s="29"/>
      <c r="K149" s="352"/>
      <c r="L149" s="352"/>
      <c r="M149" s="353"/>
      <c r="O149" s="29"/>
    </row>
    <row r="150" spans="4:15" s="1" customFormat="1" ht="14.25">
      <c r="D150" s="27"/>
      <c r="E150" s="28"/>
      <c r="F150" s="27"/>
      <c r="G150" s="28"/>
      <c r="H150" s="29"/>
      <c r="K150" s="352"/>
      <c r="L150" s="352"/>
      <c r="M150" s="353"/>
      <c r="O150" s="29"/>
    </row>
    <row r="151" spans="4:15" s="1" customFormat="1" ht="14.25">
      <c r="D151" s="27"/>
      <c r="E151" s="28"/>
      <c r="F151" s="27"/>
      <c r="G151" s="28"/>
      <c r="H151" s="29"/>
      <c r="K151" s="352"/>
      <c r="L151" s="352"/>
      <c r="M151" s="353"/>
      <c r="O151" s="29"/>
    </row>
    <row r="152" spans="4:15" s="1" customFormat="1" ht="14.25">
      <c r="D152" s="27"/>
      <c r="E152" s="28"/>
      <c r="F152" s="27"/>
      <c r="G152" s="28"/>
      <c r="H152" s="29"/>
      <c r="K152" s="352"/>
      <c r="L152" s="352"/>
      <c r="M152" s="353"/>
      <c r="O152" s="29"/>
    </row>
    <row r="153" spans="4:15" s="1" customFormat="1" ht="14.25">
      <c r="D153" s="27"/>
      <c r="E153" s="28"/>
      <c r="F153" s="27"/>
      <c r="G153" s="28"/>
      <c r="H153" s="29"/>
      <c r="K153" s="352"/>
      <c r="L153" s="352"/>
      <c r="M153" s="353"/>
      <c r="O153" s="29"/>
    </row>
    <row r="154" spans="4:15" s="1" customFormat="1" ht="14.25">
      <c r="D154" s="27"/>
      <c r="E154" s="28"/>
      <c r="F154" s="27"/>
      <c r="G154" s="28"/>
      <c r="H154" s="29"/>
      <c r="K154" s="352"/>
      <c r="L154" s="352"/>
      <c r="M154" s="353"/>
      <c r="O154" s="29"/>
    </row>
    <row r="155" spans="4:15" s="1" customFormat="1" ht="14.25">
      <c r="D155" s="27"/>
      <c r="E155" s="28"/>
      <c r="F155" s="27"/>
      <c r="G155" s="28"/>
      <c r="H155" s="29"/>
      <c r="K155" s="352"/>
      <c r="L155" s="352"/>
      <c r="M155" s="353"/>
      <c r="O155" s="29"/>
    </row>
    <row r="156" spans="4:15" s="1" customFormat="1" ht="14.25">
      <c r="D156" s="27"/>
      <c r="E156" s="28"/>
      <c r="F156" s="27"/>
      <c r="G156" s="28"/>
      <c r="H156" s="29"/>
      <c r="K156" s="352"/>
      <c r="L156" s="352"/>
      <c r="M156" s="353"/>
      <c r="O156" s="29"/>
    </row>
    <row r="157" spans="4:15" s="1" customFormat="1" ht="14.25">
      <c r="D157" s="27"/>
      <c r="E157" s="28"/>
      <c r="F157" s="27"/>
      <c r="G157" s="28"/>
      <c r="H157" s="29"/>
      <c r="K157" s="352"/>
      <c r="L157" s="352"/>
      <c r="M157" s="353"/>
      <c r="O157" s="29"/>
    </row>
    <row r="158" spans="4:15" s="1" customFormat="1" ht="14.25">
      <c r="D158" s="27"/>
      <c r="E158" s="28"/>
      <c r="F158" s="27"/>
      <c r="G158" s="28"/>
      <c r="H158" s="29"/>
      <c r="K158" s="352"/>
      <c r="L158" s="352"/>
      <c r="M158" s="353"/>
      <c r="O158" s="29"/>
    </row>
    <row r="159" spans="4:15" s="1" customFormat="1" ht="14.25">
      <c r="D159" s="27"/>
      <c r="E159" s="28"/>
      <c r="F159" s="27"/>
      <c r="G159" s="28"/>
      <c r="H159" s="29"/>
      <c r="K159" s="352"/>
      <c r="L159" s="352"/>
      <c r="M159" s="353"/>
      <c r="O159" s="29"/>
    </row>
    <row r="160" spans="4:15" s="1" customFormat="1" ht="14.25">
      <c r="D160" s="27"/>
      <c r="E160" s="28"/>
      <c r="F160" s="27"/>
      <c r="G160" s="28"/>
      <c r="H160" s="29"/>
      <c r="K160" s="352"/>
      <c r="L160" s="352"/>
      <c r="M160" s="353"/>
      <c r="O160" s="29"/>
    </row>
    <row r="161" spans="4:15" s="1" customFormat="1" ht="14.25">
      <c r="D161" s="27"/>
      <c r="E161" s="28"/>
      <c r="F161" s="27"/>
      <c r="G161" s="28"/>
      <c r="H161" s="29"/>
      <c r="K161" s="352"/>
      <c r="L161" s="352"/>
      <c r="M161" s="353"/>
      <c r="O161" s="29"/>
    </row>
    <row r="162" spans="4:15" s="1" customFormat="1" ht="14.25">
      <c r="D162" s="27"/>
      <c r="E162" s="28"/>
      <c r="F162" s="27"/>
      <c r="G162" s="28"/>
      <c r="H162" s="29"/>
      <c r="K162" s="352"/>
      <c r="L162" s="352"/>
      <c r="M162" s="353"/>
      <c r="O162" s="29"/>
    </row>
    <row r="163" spans="4:15" s="1" customFormat="1" ht="14.25">
      <c r="D163" s="27"/>
      <c r="E163" s="28"/>
      <c r="F163" s="27"/>
      <c r="G163" s="28"/>
      <c r="H163" s="29"/>
      <c r="K163" s="352"/>
      <c r="L163" s="352"/>
      <c r="M163" s="353"/>
      <c r="O163" s="29"/>
    </row>
    <row r="164" spans="4:15" s="1" customFormat="1" ht="14.25">
      <c r="D164" s="27"/>
      <c r="E164" s="28"/>
      <c r="F164" s="27"/>
      <c r="G164" s="28"/>
      <c r="H164" s="29"/>
      <c r="K164" s="352"/>
      <c r="L164" s="352"/>
      <c r="M164" s="353"/>
      <c r="O164" s="29"/>
    </row>
    <row r="165" spans="4:15" s="1" customFormat="1" ht="14.25">
      <c r="D165" s="27"/>
      <c r="E165" s="28"/>
      <c r="F165" s="27"/>
      <c r="G165" s="28"/>
      <c r="H165" s="29"/>
      <c r="K165" s="352"/>
      <c r="L165" s="352"/>
      <c r="M165" s="353"/>
      <c r="O165" s="29"/>
    </row>
    <row r="166" spans="4:15" s="1" customFormat="1" ht="14.25">
      <c r="D166" s="27"/>
      <c r="E166" s="28"/>
      <c r="F166" s="27"/>
      <c r="G166" s="28"/>
      <c r="H166" s="29"/>
      <c r="K166" s="352"/>
      <c r="L166" s="352"/>
      <c r="M166" s="353"/>
      <c r="O166" s="29"/>
    </row>
    <row r="167" spans="4:15" s="1" customFormat="1" ht="14.25">
      <c r="D167" s="27"/>
      <c r="E167" s="28"/>
      <c r="F167" s="27"/>
      <c r="G167" s="28"/>
      <c r="H167" s="29"/>
      <c r="K167" s="352"/>
      <c r="L167" s="352"/>
      <c r="M167" s="353"/>
      <c r="O167" s="29"/>
    </row>
    <row r="168" spans="4:15" s="1" customFormat="1" ht="14.25">
      <c r="D168" s="27"/>
      <c r="E168" s="28"/>
      <c r="F168" s="27"/>
      <c r="G168" s="28"/>
      <c r="H168" s="29"/>
      <c r="K168" s="352"/>
      <c r="L168" s="352"/>
      <c r="M168" s="353"/>
      <c r="O168" s="29"/>
    </row>
    <row r="169" spans="4:15" s="1" customFormat="1" ht="14.25">
      <c r="D169" s="27"/>
      <c r="E169" s="28"/>
      <c r="F169" s="27"/>
      <c r="G169" s="28"/>
      <c r="H169" s="29"/>
      <c r="K169" s="352"/>
      <c r="L169" s="352"/>
      <c r="M169" s="353"/>
      <c r="O169" s="29"/>
    </row>
    <row r="170" spans="4:15" s="1" customFormat="1" ht="14.25">
      <c r="D170" s="27"/>
      <c r="E170" s="28"/>
      <c r="F170" s="27"/>
      <c r="G170" s="28"/>
      <c r="H170" s="29"/>
      <c r="K170" s="352"/>
      <c r="L170" s="352"/>
      <c r="M170" s="353"/>
      <c r="O170" s="29"/>
    </row>
    <row r="171" spans="4:15" s="1" customFormat="1" ht="14.25">
      <c r="D171" s="27"/>
      <c r="E171" s="28"/>
      <c r="F171" s="27"/>
      <c r="G171" s="28"/>
      <c r="H171" s="29"/>
      <c r="K171" s="352"/>
      <c r="L171" s="352"/>
      <c r="M171" s="353"/>
      <c r="O171" s="29"/>
    </row>
    <row r="172" spans="4:15" s="1" customFormat="1" ht="14.25">
      <c r="D172" s="27"/>
      <c r="E172" s="28"/>
      <c r="F172" s="27"/>
      <c r="G172" s="28"/>
      <c r="H172" s="29"/>
      <c r="K172" s="352"/>
      <c r="L172" s="352"/>
      <c r="M172" s="353"/>
      <c r="O172" s="29"/>
    </row>
    <row r="173" spans="4:15" s="1" customFormat="1" ht="14.25">
      <c r="D173" s="27"/>
      <c r="E173" s="28"/>
      <c r="F173" s="27"/>
      <c r="G173" s="28"/>
      <c r="H173" s="29"/>
      <c r="K173" s="352"/>
      <c r="L173" s="352"/>
      <c r="M173" s="353"/>
      <c r="O173" s="29"/>
    </row>
    <row r="174" spans="4:15" s="1" customFormat="1" ht="14.25">
      <c r="D174" s="27"/>
      <c r="E174" s="28"/>
      <c r="F174" s="27"/>
      <c r="G174" s="28"/>
      <c r="H174" s="29"/>
      <c r="K174" s="352"/>
      <c r="L174" s="352"/>
      <c r="M174" s="353"/>
      <c r="O174" s="29"/>
    </row>
    <row r="175" spans="4:15" s="1" customFormat="1" ht="14.25">
      <c r="D175" s="27"/>
      <c r="E175" s="28"/>
      <c r="F175" s="27"/>
      <c r="G175" s="28"/>
      <c r="H175" s="29"/>
      <c r="K175" s="352"/>
      <c r="L175" s="352"/>
      <c r="M175" s="353"/>
      <c r="O175" s="29"/>
    </row>
    <row r="176" spans="4:15" s="1" customFormat="1" ht="14.25">
      <c r="D176" s="27"/>
      <c r="E176" s="28"/>
      <c r="F176" s="27"/>
      <c r="G176" s="28"/>
      <c r="H176" s="29"/>
      <c r="K176" s="352"/>
      <c r="L176" s="352"/>
      <c r="M176" s="353"/>
      <c r="O176" s="29"/>
    </row>
    <row r="177" spans="4:15" s="1" customFormat="1" ht="14.25">
      <c r="D177" s="27"/>
      <c r="E177" s="28"/>
      <c r="F177" s="27"/>
      <c r="G177" s="28"/>
      <c r="H177" s="29"/>
      <c r="K177" s="352"/>
      <c r="L177" s="352"/>
      <c r="M177" s="353"/>
      <c r="O177" s="29"/>
    </row>
    <row r="178" spans="4:15" s="1" customFormat="1" ht="14.25">
      <c r="D178" s="27"/>
      <c r="E178" s="28"/>
      <c r="F178" s="27"/>
      <c r="G178" s="28"/>
      <c r="H178" s="29"/>
      <c r="K178" s="352"/>
      <c r="L178" s="352"/>
      <c r="M178" s="353"/>
      <c r="O178" s="29"/>
    </row>
    <row r="179" spans="4:15" s="1" customFormat="1" ht="14.25">
      <c r="D179" s="27"/>
      <c r="E179" s="28"/>
      <c r="F179" s="27"/>
      <c r="G179" s="28"/>
      <c r="H179" s="29"/>
      <c r="K179" s="352"/>
      <c r="L179" s="352"/>
      <c r="M179" s="353"/>
      <c r="O179" s="29"/>
    </row>
    <row r="180" spans="4:15" s="1" customFormat="1" ht="14.25">
      <c r="D180" s="27"/>
      <c r="E180" s="28"/>
      <c r="F180" s="27"/>
      <c r="G180" s="28"/>
      <c r="H180" s="29"/>
      <c r="K180" s="352"/>
      <c r="L180" s="352"/>
      <c r="M180" s="353"/>
      <c r="O180" s="29"/>
    </row>
    <row r="181" spans="4:15" s="1" customFormat="1" ht="14.25">
      <c r="D181" s="27"/>
      <c r="E181" s="28"/>
      <c r="F181" s="27"/>
      <c r="G181" s="28"/>
      <c r="H181" s="29"/>
      <c r="K181" s="352"/>
      <c r="L181" s="352"/>
      <c r="M181" s="353"/>
      <c r="O181" s="29"/>
    </row>
    <row r="182" spans="4:15" s="1" customFormat="1" ht="14.25">
      <c r="D182" s="27"/>
      <c r="E182" s="28"/>
      <c r="F182" s="27"/>
      <c r="G182" s="28"/>
      <c r="H182" s="29"/>
      <c r="K182" s="352"/>
      <c r="L182" s="352"/>
      <c r="M182" s="353"/>
      <c r="O182" s="29"/>
    </row>
    <row r="183" spans="4:15" s="1" customFormat="1" ht="14.25">
      <c r="D183" s="27"/>
      <c r="E183" s="28"/>
      <c r="F183" s="27"/>
      <c r="G183" s="28"/>
      <c r="H183" s="29"/>
      <c r="K183" s="352"/>
      <c r="L183" s="352"/>
      <c r="M183" s="353"/>
      <c r="O183" s="29"/>
    </row>
    <row r="184" spans="4:15" s="1" customFormat="1" ht="14.25">
      <c r="D184" s="27"/>
      <c r="E184" s="28"/>
      <c r="F184" s="27"/>
      <c r="G184" s="28"/>
      <c r="H184" s="29"/>
      <c r="K184" s="352"/>
      <c r="L184" s="352"/>
      <c r="M184" s="353"/>
      <c r="O184" s="29"/>
    </row>
    <row r="185" spans="4:15" s="1" customFormat="1" ht="14.25">
      <c r="D185" s="27"/>
      <c r="E185" s="28"/>
      <c r="F185" s="27"/>
      <c r="G185" s="28"/>
      <c r="H185" s="29"/>
      <c r="K185" s="352"/>
      <c r="L185" s="352"/>
      <c r="M185" s="353"/>
      <c r="O185" s="29"/>
    </row>
    <row r="186" spans="4:15" s="1" customFormat="1" ht="14.25">
      <c r="D186" s="27"/>
      <c r="E186" s="28"/>
      <c r="F186" s="27"/>
      <c r="G186" s="28"/>
      <c r="H186" s="29"/>
      <c r="K186" s="352"/>
      <c r="L186" s="352"/>
      <c r="M186" s="353"/>
      <c r="O186" s="29"/>
    </row>
    <row r="187" spans="4:15" s="1" customFormat="1" ht="14.25">
      <c r="D187" s="27"/>
      <c r="E187" s="28"/>
      <c r="F187" s="27"/>
      <c r="G187" s="28"/>
      <c r="H187" s="29"/>
      <c r="K187" s="352"/>
      <c r="L187" s="352"/>
      <c r="M187" s="353"/>
      <c r="O187" s="29"/>
    </row>
    <row r="188" spans="4:15" s="1" customFormat="1" ht="14.25">
      <c r="D188" s="27"/>
      <c r="E188" s="28"/>
      <c r="F188" s="27"/>
      <c r="G188" s="28"/>
      <c r="H188" s="29"/>
      <c r="K188" s="352"/>
      <c r="L188" s="352"/>
      <c r="M188" s="353"/>
      <c r="O188" s="29"/>
    </row>
    <row r="189" spans="4:15" s="1" customFormat="1" ht="14.25">
      <c r="D189" s="27"/>
      <c r="E189" s="28"/>
      <c r="F189" s="27"/>
      <c r="G189" s="28"/>
      <c r="H189" s="29"/>
      <c r="K189" s="352"/>
      <c r="L189" s="352"/>
      <c r="M189" s="353"/>
      <c r="O189" s="29"/>
    </row>
    <row r="190" spans="4:15" s="1" customFormat="1" ht="14.25">
      <c r="D190" s="27"/>
      <c r="E190" s="28"/>
      <c r="F190" s="27"/>
      <c r="G190" s="28"/>
      <c r="H190" s="29"/>
      <c r="K190" s="352"/>
      <c r="L190" s="352"/>
      <c r="M190" s="353"/>
      <c r="O190" s="29"/>
    </row>
    <row r="191" spans="4:15" s="1" customFormat="1" ht="14.25">
      <c r="D191" s="27"/>
      <c r="E191" s="28"/>
      <c r="F191" s="27"/>
      <c r="G191" s="28"/>
      <c r="H191" s="29"/>
      <c r="K191" s="352"/>
      <c r="L191" s="352"/>
      <c r="M191" s="353"/>
      <c r="O191" s="29"/>
    </row>
    <row r="192" spans="4:15" s="1" customFormat="1" ht="14.25">
      <c r="D192" s="27"/>
      <c r="E192" s="28"/>
      <c r="F192" s="27"/>
      <c r="G192" s="28"/>
      <c r="H192" s="29"/>
      <c r="K192" s="352"/>
      <c r="L192" s="352"/>
      <c r="M192" s="353"/>
      <c r="O192" s="29"/>
    </row>
    <row r="193" spans="4:15" s="1" customFormat="1" ht="14.25">
      <c r="D193" s="27"/>
      <c r="E193" s="28"/>
      <c r="F193" s="27"/>
      <c r="G193" s="28"/>
      <c r="H193" s="29"/>
      <c r="K193" s="352"/>
      <c r="L193" s="352"/>
      <c r="M193" s="353"/>
      <c r="O193" s="29"/>
    </row>
    <row r="194" spans="4:15" s="1" customFormat="1" ht="14.25">
      <c r="D194" s="27"/>
      <c r="E194" s="28"/>
      <c r="F194" s="27"/>
      <c r="G194" s="28"/>
      <c r="H194" s="29"/>
      <c r="K194" s="352"/>
      <c r="L194" s="352"/>
      <c r="M194" s="353"/>
      <c r="O194" s="29"/>
    </row>
    <row r="195" spans="4:15" s="1" customFormat="1" ht="14.25">
      <c r="D195" s="27"/>
      <c r="E195" s="28"/>
      <c r="F195" s="27"/>
      <c r="G195" s="28"/>
      <c r="H195" s="29"/>
      <c r="K195" s="352"/>
      <c r="L195" s="352"/>
      <c r="M195" s="353"/>
      <c r="O195" s="29"/>
    </row>
    <row r="196" spans="4:15" s="1" customFormat="1" ht="14.25">
      <c r="D196" s="27"/>
      <c r="E196" s="28"/>
      <c r="F196" s="27"/>
      <c r="G196" s="28"/>
      <c r="H196" s="29"/>
      <c r="K196" s="352"/>
      <c r="L196" s="352"/>
      <c r="M196" s="353"/>
      <c r="O196" s="29"/>
    </row>
    <row r="197" spans="4:15" s="1" customFormat="1" ht="14.25">
      <c r="D197" s="27"/>
      <c r="E197" s="28"/>
      <c r="F197" s="27"/>
      <c r="G197" s="28"/>
      <c r="H197" s="29"/>
      <c r="K197" s="352"/>
      <c r="L197" s="352"/>
      <c r="M197" s="353"/>
      <c r="O197" s="29"/>
    </row>
    <row r="198" spans="4:15" s="1" customFormat="1" ht="14.25">
      <c r="D198" s="27"/>
      <c r="E198" s="28"/>
      <c r="F198" s="27"/>
      <c r="G198" s="28"/>
      <c r="H198" s="29"/>
      <c r="K198" s="352"/>
      <c r="L198" s="352"/>
      <c r="M198" s="353"/>
      <c r="O198" s="29"/>
    </row>
    <row r="199" spans="4:15" s="1" customFormat="1" ht="14.25">
      <c r="D199" s="27"/>
      <c r="E199" s="28"/>
      <c r="F199" s="27"/>
      <c r="G199" s="28"/>
      <c r="H199" s="29"/>
      <c r="K199" s="352"/>
      <c r="L199" s="352"/>
      <c r="M199" s="353"/>
      <c r="O199" s="29"/>
    </row>
    <row r="200" spans="4:15" s="1" customFormat="1" ht="14.25">
      <c r="D200" s="27"/>
      <c r="E200" s="28"/>
      <c r="F200" s="27"/>
      <c r="G200" s="28"/>
      <c r="H200" s="29"/>
      <c r="K200" s="352"/>
      <c r="L200" s="352"/>
      <c r="M200" s="353"/>
      <c r="O200" s="29"/>
    </row>
    <row r="201" spans="4:15" s="1" customFormat="1" ht="14.25">
      <c r="D201" s="27"/>
      <c r="E201" s="28"/>
      <c r="F201" s="27"/>
      <c r="G201" s="28"/>
      <c r="H201" s="29"/>
      <c r="K201" s="352"/>
      <c r="L201" s="352"/>
      <c r="M201" s="353"/>
      <c r="O201" s="29"/>
    </row>
    <row r="202" spans="4:15" s="1" customFormat="1" ht="14.25">
      <c r="D202" s="27"/>
      <c r="E202" s="28"/>
      <c r="F202" s="27"/>
      <c r="G202" s="28"/>
      <c r="H202" s="29"/>
      <c r="K202" s="352"/>
      <c r="L202" s="352"/>
      <c r="M202" s="353"/>
      <c r="O202" s="29"/>
    </row>
    <row r="203" spans="4:15" s="1" customFormat="1" ht="14.25">
      <c r="D203" s="27"/>
      <c r="E203" s="28"/>
      <c r="F203" s="27"/>
      <c r="G203" s="28"/>
      <c r="H203" s="29"/>
      <c r="K203" s="352"/>
      <c r="L203" s="352"/>
      <c r="M203" s="353"/>
      <c r="O203" s="29"/>
    </row>
    <row r="204" spans="4:15" s="1" customFormat="1" ht="14.25">
      <c r="D204" s="27"/>
      <c r="E204" s="28"/>
      <c r="F204" s="27"/>
      <c r="G204" s="28"/>
      <c r="H204" s="29"/>
      <c r="K204" s="352"/>
      <c r="L204" s="352"/>
      <c r="M204" s="353"/>
      <c r="O204" s="29"/>
    </row>
    <row r="205" spans="4:15" s="1" customFormat="1" ht="14.25">
      <c r="D205" s="27"/>
      <c r="E205" s="28"/>
      <c r="F205" s="27"/>
      <c r="G205" s="28"/>
      <c r="H205" s="29"/>
      <c r="K205" s="352"/>
      <c r="L205" s="352"/>
      <c r="M205" s="353"/>
      <c r="O205" s="29"/>
    </row>
    <row r="206" spans="4:15" s="1" customFormat="1" ht="14.25">
      <c r="D206" s="27"/>
      <c r="E206" s="28"/>
      <c r="F206" s="27"/>
      <c r="G206" s="28"/>
      <c r="H206" s="29"/>
      <c r="K206" s="352"/>
      <c r="L206" s="352"/>
      <c r="M206" s="353"/>
      <c r="O206" s="29"/>
    </row>
    <row r="207" spans="4:15" s="1" customFormat="1" ht="14.25">
      <c r="D207" s="27"/>
      <c r="E207" s="28"/>
      <c r="F207" s="27"/>
      <c r="G207" s="28"/>
      <c r="H207" s="29"/>
      <c r="K207" s="352"/>
      <c r="L207" s="352"/>
      <c r="M207" s="353"/>
      <c r="O207" s="29"/>
    </row>
    <row r="208" spans="4:15" s="1" customFormat="1" ht="14.25">
      <c r="D208" s="27"/>
      <c r="E208" s="28"/>
      <c r="F208" s="27"/>
      <c r="G208" s="28"/>
      <c r="H208" s="29"/>
      <c r="K208" s="352"/>
      <c r="L208" s="352"/>
      <c r="M208" s="353"/>
      <c r="O208" s="29"/>
    </row>
    <row r="209" spans="4:15" s="1" customFormat="1" ht="14.25">
      <c r="D209" s="27"/>
      <c r="E209" s="28"/>
      <c r="F209" s="27"/>
      <c r="G209" s="28"/>
      <c r="H209" s="29"/>
      <c r="K209" s="352"/>
      <c r="L209" s="352"/>
      <c r="M209" s="353"/>
      <c r="O209" s="29"/>
    </row>
    <row r="210" spans="4:15" s="1" customFormat="1" ht="14.25">
      <c r="D210" s="27"/>
      <c r="E210" s="28"/>
      <c r="F210" s="27"/>
      <c r="G210" s="28"/>
      <c r="H210" s="29"/>
      <c r="K210" s="352"/>
      <c r="L210" s="352"/>
      <c r="M210" s="353"/>
      <c r="O210" s="29"/>
    </row>
    <row r="211" spans="4:15" s="1" customFormat="1" ht="14.25">
      <c r="D211" s="27"/>
      <c r="E211" s="28"/>
      <c r="F211" s="27"/>
      <c r="G211" s="28"/>
      <c r="H211" s="29"/>
      <c r="K211" s="352"/>
      <c r="L211" s="352"/>
      <c r="M211" s="353"/>
      <c r="O211" s="29"/>
    </row>
    <row r="212" spans="4:15" s="1" customFormat="1" ht="14.25">
      <c r="D212" s="27"/>
      <c r="E212" s="28"/>
      <c r="F212" s="27"/>
      <c r="G212" s="28"/>
      <c r="H212" s="29"/>
      <c r="K212" s="352"/>
      <c r="L212" s="352"/>
      <c r="M212" s="353"/>
      <c r="O212" s="29"/>
    </row>
    <row r="213" spans="4:15" s="1" customFormat="1" ht="14.25">
      <c r="D213" s="27"/>
      <c r="E213" s="28"/>
      <c r="F213" s="27"/>
      <c r="G213" s="28"/>
      <c r="H213" s="29"/>
      <c r="K213" s="352"/>
      <c r="L213" s="352"/>
      <c r="M213" s="353"/>
      <c r="O213" s="29"/>
    </row>
    <row r="214" spans="4:15" s="1" customFormat="1" ht="14.25">
      <c r="D214" s="27"/>
      <c r="E214" s="28"/>
      <c r="F214" s="27"/>
      <c r="G214" s="28"/>
      <c r="H214" s="29"/>
      <c r="K214" s="352"/>
      <c r="L214" s="352"/>
      <c r="M214" s="353"/>
      <c r="O214" s="29"/>
    </row>
    <row r="215" spans="4:15" s="1" customFormat="1" ht="14.25">
      <c r="D215" s="27"/>
      <c r="E215" s="28"/>
      <c r="F215" s="27"/>
      <c r="G215" s="28"/>
      <c r="H215" s="29"/>
      <c r="K215" s="352"/>
      <c r="L215" s="352"/>
      <c r="M215" s="353"/>
      <c r="O215" s="29"/>
    </row>
    <row r="216" spans="4:15" s="1" customFormat="1" ht="14.25">
      <c r="D216" s="27"/>
      <c r="E216" s="28"/>
      <c r="F216" s="27"/>
      <c r="G216" s="28"/>
      <c r="H216" s="29"/>
      <c r="K216" s="352"/>
      <c r="L216" s="352"/>
      <c r="M216" s="353"/>
      <c r="O216" s="29"/>
    </row>
    <row r="217" spans="4:15" s="1" customFormat="1" ht="14.25">
      <c r="D217" s="27"/>
      <c r="E217" s="28"/>
      <c r="F217" s="27"/>
      <c r="G217" s="28"/>
      <c r="H217" s="29"/>
      <c r="K217" s="352"/>
      <c r="L217" s="352"/>
      <c r="M217" s="353"/>
      <c r="O217" s="29"/>
    </row>
    <row r="218" spans="4:15" s="1" customFormat="1" ht="14.25">
      <c r="D218" s="27"/>
      <c r="E218" s="28"/>
      <c r="F218" s="27"/>
      <c r="G218" s="28"/>
      <c r="H218" s="29"/>
      <c r="K218" s="352"/>
      <c r="L218" s="352"/>
      <c r="M218" s="353"/>
      <c r="O218" s="29"/>
    </row>
    <row r="219" spans="4:15" s="1" customFormat="1" ht="14.25">
      <c r="D219" s="27"/>
      <c r="E219" s="28"/>
      <c r="F219" s="27"/>
      <c r="G219" s="28"/>
      <c r="H219" s="29"/>
      <c r="K219" s="352"/>
      <c r="L219" s="352"/>
      <c r="M219" s="353"/>
      <c r="O219" s="29"/>
    </row>
    <row r="220" spans="4:15" s="1" customFormat="1" ht="14.25">
      <c r="D220" s="27"/>
      <c r="E220" s="28"/>
      <c r="F220" s="27"/>
      <c r="G220" s="28"/>
      <c r="H220" s="29"/>
      <c r="K220" s="352"/>
      <c r="L220" s="352"/>
      <c r="M220" s="353"/>
      <c r="O220" s="29"/>
    </row>
    <row r="221" spans="4:15" s="1" customFormat="1" ht="14.25">
      <c r="D221" s="27"/>
      <c r="E221" s="28"/>
      <c r="F221" s="27"/>
      <c r="G221" s="28"/>
      <c r="H221" s="29"/>
      <c r="K221" s="352"/>
      <c r="L221" s="352"/>
      <c r="M221" s="353"/>
      <c r="O221" s="29"/>
    </row>
    <row r="222" spans="4:15" s="1" customFormat="1" ht="14.25">
      <c r="D222" s="27"/>
      <c r="E222" s="28"/>
      <c r="F222" s="27"/>
      <c r="G222" s="28"/>
      <c r="H222" s="29"/>
      <c r="K222" s="352"/>
      <c r="L222" s="352"/>
      <c r="M222" s="353"/>
      <c r="O222" s="29"/>
    </row>
    <row r="223" spans="4:15" s="1" customFormat="1" ht="14.25">
      <c r="D223" s="27"/>
      <c r="E223" s="28"/>
      <c r="F223" s="27"/>
      <c r="G223" s="28"/>
      <c r="H223" s="29"/>
      <c r="K223" s="352"/>
      <c r="L223" s="352"/>
      <c r="M223" s="353"/>
      <c r="O223" s="29"/>
    </row>
    <row r="224" spans="4:15" s="1" customFormat="1" ht="14.25">
      <c r="D224" s="27"/>
      <c r="E224" s="28"/>
      <c r="F224" s="27"/>
      <c r="G224" s="28"/>
      <c r="H224" s="29"/>
      <c r="K224" s="352"/>
      <c r="L224" s="352"/>
      <c r="M224" s="353"/>
      <c r="O224" s="29"/>
    </row>
    <row r="225" spans="4:15" s="1" customFormat="1" ht="14.25">
      <c r="D225" s="27"/>
      <c r="E225" s="28"/>
      <c r="F225" s="27"/>
      <c r="G225" s="28"/>
      <c r="H225" s="29"/>
      <c r="K225" s="352"/>
      <c r="L225" s="352"/>
      <c r="M225" s="353"/>
      <c r="O225" s="29"/>
    </row>
    <row r="226" spans="4:15" s="1" customFormat="1" ht="14.25">
      <c r="D226" s="27"/>
      <c r="E226" s="28"/>
      <c r="F226" s="27"/>
      <c r="G226" s="28"/>
      <c r="H226" s="29"/>
      <c r="K226" s="352"/>
      <c r="L226" s="352"/>
      <c r="M226" s="353"/>
      <c r="O226" s="29"/>
    </row>
    <row r="227" spans="4:15" s="1" customFormat="1" ht="14.25">
      <c r="D227" s="27"/>
      <c r="E227" s="28"/>
      <c r="F227" s="27"/>
      <c r="G227" s="28"/>
      <c r="H227" s="29"/>
      <c r="K227" s="352"/>
      <c r="L227" s="352"/>
      <c r="M227" s="353"/>
      <c r="O227" s="29"/>
    </row>
    <row r="228" spans="4:15" s="1" customFormat="1" ht="14.25">
      <c r="D228" s="27"/>
      <c r="E228" s="28"/>
      <c r="F228" s="27"/>
      <c r="G228" s="28"/>
      <c r="H228" s="29"/>
      <c r="K228" s="352"/>
      <c r="L228" s="352"/>
      <c r="M228" s="353"/>
      <c r="O228" s="29"/>
    </row>
    <row r="229" spans="4:15" s="1" customFormat="1" ht="14.25">
      <c r="D229" s="27"/>
      <c r="E229" s="28"/>
      <c r="F229" s="27"/>
      <c r="G229" s="28"/>
      <c r="H229" s="29"/>
      <c r="K229" s="352"/>
      <c r="L229" s="352"/>
      <c r="M229" s="353"/>
      <c r="O229" s="29"/>
    </row>
    <row r="230" spans="4:15" s="1" customFormat="1" ht="14.25">
      <c r="D230" s="27"/>
      <c r="E230" s="28"/>
      <c r="F230" s="27"/>
      <c r="G230" s="28"/>
      <c r="H230" s="29"/>
      <c r="K230" s="352"/>
      <c r="L230" s="352"/>
      <c r="M230" s="353"/>
      <c r="O230" s="29"/>
    </row>
    <row r="231" spans="4:15" s="1" customFormat="1" ht="14.25">
      <c r="D231" s="27"/>
      <c r="E231" s="28"/>
      <c r="F231" s="27"/>
      <c r="G231" s="28"/>
      <c r="H231" s="29"/>
      <c r="K231" s="352"/>
      <c r="L231" s="352"/>
      <c r="M231" s="353"/>
      <c r="O231" s="29"/>
    </row>
    <row r="232" spans="4:15" s="1" customFormat="1" ht="14.25">
      <c r="D232" s="27"/>
      <c r="E232" s="28"/>
      <c r="F232" s="27"/>
      <c r="G232" s="28"/>
      <c r="H232" s="29"/>
      <c r="K232" s="352"/>
      <c r="L232" s="352"/>
      <c r="M232" s="353"/>
      <c r="O232" s="29"/>
    </row>
    <row r="233" spans="4:15" s="1" customFormat="1" ht="14.25">
      <c r="D233" s="27"/>
      <c r="E233" s="28"/>
      <c r="F233" s="27"/>
      <c r="G233" s="28"/>
      <c r="H233" s="29"/>
      <c r="K233" s="352"/>
      <c r="L233" s="352"/>
      <c r="M233" s="353"/>
      <c r="O233" s="29"/>
    </row>
    <row r="234" spans="4:15" s="1" customFormat="1" ht="14.25">
      <c r="D234" s="27"/>
      <c r="E234" s="28"/>
      <c r="F234" s="27"/>
      <c r="G234" s="28"/>
      <c r="H234" s="29"/>
      <c r="K234" s="352"/>
      <c r="L234" s="352"/>
      <c r="M234" s="353"/>
      <c r="O234" s="29"/>
    </row>
    <row r="235" spans="4:15" s="1" customFormat="1" ht="14.25">
      <c r="D235" s="27"/>
      <c r="E235" s="28"/>
      <c r="F235" s="27"/>
      <c r="G235" s="28"/>
      <c r="H235" s="29"/>
      <c r="K235" s="352"/>
      <c r="L235" s="352"/>
      <c r="M235" s="353"/>
      <c r="O235" s="29"/>
    </row>
    <row r="236" spans="4:15" s="1" customFormat="1" ht="14.25">
      <c r="D236" s="27"/>
      <c r="E236" s="28"/>
      <c r="F236" s="27"/>
      <c r="G236" s="28"/>
      <c r="H236" s="29"/>
      <c r="K236" s="352"/>
      <c r="L236" s="352"/>
      <c r="M236" s="353"/>
      <c r="O236" s="29"/>
    </row>
    <row r="237" spans="4:15" s="1" customFormat="1" ht="14.25">
      <c r="D237" s="27"/>
      <c r="E237" s="28"/>
      <c r="F237" s="27"/>
      <c r="G237" s="28"/>
      <c r="H237" s="29"/>
      <c r="K237" s="352"/>
      <c r="L237" s="352"/>
      <c r="M237" s="353"/>
      <c r="O237" s="29"/>
    </row>
    <row r="238" spans="4:15" s="1" customFormat="1" ht="14.25">
      <c r="D238" s="27"/>
      <c r="E238" s="28"/>
      <c r="F238" s="27"/>
      <c r="G238" s="28"/>
      <c r="H238" s="29"/>
      <c r="K238" s="352"/>
      <c r="L238" s="352"/>
      <c r="M238" s="353"/>
      <c r="O238" s="29"/>
    </row>
    <row r="239" spans="4:15" s="1" customFormat="1" ht="14.25">
      <c r="D239" s="27"/>
      <c r="E239" s="28"/>
      <c r="F239" s="27"/>
      <c r="G239" s="28"/>
      <c r="H239" s="29"/>
      <c r="K239" s="352"/>
      <c r="L239" s="352"/>
      <c r="M239" s="353"/>
      <c r="O239" s="29"/>
    </row>
    <row r="240" spans="4:15" s="1" customFormat="1" ht="14.25">
      <c r="D240" s="27"/>
      <c r="E240" s="28"/>
      <c r="F240" s="27"/>
      <c r="G240" s="28"/>
      <c r="H240" s="29"/>
      <c r="K240" s="352"/>
      <c r="L240" s="352"/>
      <c r="M240" s="353"/>
      <c r="O240" s="29"/>
    </row>
    <row r="241" spans="4:15" s="1" customFormat="1" ht="14.25">
      <c r="D241" s="27"/>
      <c r="E241" s="28"/>
      <c r="F241" s="27"/>
      <c r="G241" s="28"/>
      <c r="H241" s="29"/>
      <c r="K241" s="352"/>
      <c r="L241" s="352"/>
      <c r="M241" s="353"/>
      <c r="O241" s="29"/>
    </row>
    <row r="242" spans="4:15" s="1" customFormat="1" ht="14.25">
      <c r="D242" s="27"/>
      <c r="E242" s="28"/>
      <c r="F242" s="27"/>
      <c r="G242" s="28"/>
      <c r="H242" s="29"/>
      <c r="K242" s="352"/>
      <c r="L242" s="352"/>
      <c r="M242" s="353"/>
      <c r="O242" s="29"/>
    </row>
    <row r="243" spans="4:15" s="1" customFormat="1" ht="14.25">
      <c r="D243" s="27"/>
      <c r="E243" s="28"/>
      <c r="F243" s="27"/>
      <c r="G243" s="28"/>
      <c r="H243" s="29"/>
      <c r="K243" s="352"/>
      <c r="L243" s="352"/>
      <c r="M243" s="353"/>
      <c r="O243" s="29"/>
    </row>
    <row r="244" spans="4:15" s="1" customFormat="1" ht="14.25">
      <c r="D244" s="27"/>
      <c r="E244" s="28"/>
      <c r="F244" s="27"/>
      <c r="G244" s="28"/>
      <c r="H244" s="29"/>
      <c r="K244" s="352"/>
      <c r="L244" s="352"/>
      <c r="M244" s="353"/>
      <c r="O244" s="29"/>
    </row>
    <row r="245" spans="4:15" s="1" customFormat="1" ht="14.25">
      <c r="D245" s="27"/>
      <c r="E245" s="28"/>
      <c r="F245" s="27"/>
      <c r="G245" s="28"/>
      <c r="H245" s="29"/>
      <c r="K245" s="352"/>
      <c r="L245" s="352"/>
      <c r="M245" s="353"/>
      <c r="O245" s="29"/>
    </row>
    <row r="246" spans="4:15" s="1" customFormat="1" ht="14.25">
      <c r="D246" s="27"/>
      <c r="E246" s="28"/>
      <c r="F246" s="27"/>
      <c r="G246" s="28"/>
      <c r="H246" s="29"/>
      <c r="K246" s="352"/>
      <c r="L246" s="352"/>
      <c r="M246" s="353"/>
      <c r="O246" s="29"/>
    </row>
    <row r="247" spans="4:15" s="1" customFormat="1" ht="14.25">
      <c r="D247" s="27"/>
      <c r="E247" s="28"/>
      <c r="F247" s="27"/>
      <c r="G247" s="28"/>
      <c r="H247" s="29"/>
      <c r="K247" s="352"/>
      <c r="L247" s="352"/>
      <c r="M247" s="353"/>
      <c r="O247" s="29"/>
    </row>
    <row r="248" spans="4:15" s="1" customFormat="1" ht="14.25">
      <c r="D248" s="27"/>
      <c r="E248" s="28"/>
      <c r="F248" s="27"/>
      <c r="G248" s="28"/>
      <c r="H248" s="29"/>
      <c r="K248" s="352"/>
      <c r="L248" s="352"/>
      <c r="M248" s="353"/>
      <c r="O248" s="29"/>
    </row>
    <row r="249" spans="4:15" s="1" customFormat="1" ht="14.25">
      <c r="D249" s="27"/>
      <c r="E249" s="28"/>
      <c r="F249" s="27"/>
      <c r="G249" s="28"/>
      <c r="H249" s="29"/>
      <c r="K249" s="352"/>
      <c r="L249" s="352"/>
      <c r="M249" s="353"/>
      <c r="O249" s="29"/>
    </row>
    <row r="250" spans="4:15" s="1" customFormat="1" ht="14.25">
      <c r="D250" s="27"/>
      <c r="E250" s="28"/>
      <c r="F250" s="27"/>
      <c r="G250" s="28"/>
      <c r="H250" s="29"/>
      <c r="K250" s="352"/>
      <c r="L250" s="352"/>
      <c r="M250" s="353"/>
      <c r="O250" s="29"/>
    </row>
    <row r="251" spans="4:15" s="1" customFormat="1" ht="14.25">
      <c r="D251" s="27"/>
      <c r="E251" s="28"/>
      <c r="F251" s="27"/>
      <c r="G251" s="28"/>
      <c r="H251" s="29"/>
      <c r="K251" s="352"/>
      <c r="L251" s="352"/>
      <c r="M251" s="353"/>
      <c r="O251" s="29"/>
    </row>
    <row r="252" spans="4:15" s="1" customFormat="1" ht="14.25">
      <c r="D252" s="27"/>
      <c r="E252" s="28"/>
      <c r="F252" s="27"/>
      <c r="G252" s="28"/>
      <c r="H252" s="29"/>
      <c r="K252" s="352"/>
      <c r="L252" s="352"/>
      <c r="M252" s="353"/>
      <c r="O252" s="29"/>
    </row>
    <row r="253" spans="4:15" s="1" customFormat="1" ht="14.25">
      <c r="D253" s="27"/>
      <c r="E253" s="28"/>
      <c r="F253" s="27"/>
      <c r="G253" s="28"/>
      <c r="H253" s="29"/>
      <c r="K253" s="352"/>
      <c r="L253" s="352"/>
      <c r="M253" s="353"/>
      <c r="O253" s="29"/>
    </row>
    <row r="254" spans="4:15" s="1" customFormat="1" ht="14.25">
      <c r="D254" s="27"/>
      <c r="E254" s="28"/>
      <c r="F254" s="27"/>
      <c r="G254" s="28"/>
      <c r="H254" s="29"/>
      <c r="K254" s="352"/>
      <c r="L254" s="352"/>
      <c r="M254" s="353"/>
      <c r="O254" s="29"/>
    </row>
    <row r="255" spans="4:15" s="1" customFormat="1" ht="14.25">
      <c r="D255" s="27"/>
      <c r="E255" s="28"/>
      <c r="F255" s="27"/>
      <c r="G255" s="28"/>
      <c r="H255" s="29"/>
      <c r="K255" s="352"/>
      <c r="L255" s="352"/>
      <c r="M255" s="353"/>
      <c r="O255" s="29"/>
    </row>
    <row r="256" spans="4:15" s="1" customFormat="1" ht="14.25">
      <c r="D256" s="27"/>
      <c r="E256" s="28"/>
      <c r="F256" s="27"/>
      <c r="G256" s="28"/>
      <c r="H256" s="29"/>
      <c r="K256" s="352"/>
      <c r="L256" s="352"/>
      <c r="M256" s="353"/>
      <c r="O256" s="29"/>
    </row>
    <row r="257" spans="4:15" s="1" customFormat="1" ht="14.25">
      <c r="D257" s="27"/>
      <c r="E257" s="28"/>
      <c r="F257" s="27"/>
      <c r="G257" s="28"/>
      <c r="H257" s="29"/>
      <c r="K257" s="352"/>
      <c r="L257" s="352"/>
      <c r="M257" s="353"/>
      <c r="O257" s="29"/>
    </row>
    <row r="258" spans="4:15" s="1" customFormat="1" ht="14.25">
      <c r="D258" s="27"/>
      <c r="E258" s="28"/>
      <c r="F258" s="27"/>
      <c r="G258" s="28"/>
      <c r="H258" s="29"/>
      <c r="K258" s="352"/>
      <c r="L258" s="352"/>
      <c r="M258" s="353"/>
      <c r="O258" s="29"/>
    </row>
    <row r="259" spans="4:15" s="1" customFormat="1" ht="14.25">
      <c r="D259" s="27"/>
      <c r="E259" s="28"/>
      <c r="F259" s="27"/>
      <c r="G259" s="28"/>
      <c r="H259" s="29"/>
      <c r="K259" s="352"/>
      <c r="L259" s="352"/>
      <c r="M259" s="353"/>
      <c r="O259" s="29"/>
    </row>
    <row r="260" spans="4:15" s="1" customFormat="1" ht="14.25">
      <c r="D260" s="27"/>
      <c r="E260" s="28"/>
      <c r="F260" s="27"/>
      <c r="G260" s="28"/>
      <c r="H260" s="29"/>
      <c r="K260" s="352"/>
      <c r="L260" s="352"/>
      <c r="M260" s="353"/>
      <c r="O260" s="29"/>
    </row>
    <row r="261" spans="4:15" s="1" customFormat="1" ht="14.25">
      <c r="D261" s="27"/>
      <c r="E261" s="28"/>
      <c r="F261" s="27"/>
      <c r="G261" s="28"/>
      <c r="H261" s="29"/>
      <c r="K261" s="352"/>
      <c r="L261" s="352"/>
      <c r="M261" s="353"/>
      <c r="O261" s="29"/>
    </row>
    <row r="262" spans="4:15" s="1" customFormat="1" ht="14.25">
      <c r="D262" s="27"/>
      <c r="E262" s="28"/>
      <c r="F262" s="27"/>
      <c r="G262" s="28"/>
      <c r="H262" s="29"/>
      <c r="K262" s="352"/>
      <c r="L262" s="352"/>
      <c r="M262" s="353"/>
      <c r="O262" s="29"/>
    </row>
    <row r="263" spans="4:15" s="1" customFormat="1" ht="14.25">
      <c r="D263" s="27"/>
      <c r="E263" s="28"/>
      <c r="F263" s="27"/>
      <c r="G263" s="28"/>
      <c r="H263" s="29"/>
      <c r="K263" s="352"/>
      <c r="L263" s="352"/>
      <c r="M263" s="353"/>
      <c r="O263" s="29"/>
    </row>
    <row r="264" spans="4:15" s="1" customFormat="1" ht="14.25">
      <c r="D264" s="27"/>
      <c r="E264" s="28"/>
      <c r="F264" s="27"/>
      <c r="G264" s="28"/>
      <c r="H264" s="29"/>
      <c r="K264" s="352"/>
      <c r="L264" s="352"/>
      <c r="M264" s="353"/>
      <c r="O264" s="29"/>
    </row>
    <row r="265" spans="4:15" s="1" customFormat="1" ht="14.25">
      <c r="D265" s="27"/>
      <c r="E265" s="28"/>
      <c r="F265" s="27"/>
      <c r="G265" s="28"/>
      <c r="H265" s="29"/>
      <c r="K265" s="352"/>
      <c r="L265" s="352"/>
      <c r="M265" s="353"/>
      <c r="O265" s="29"/>
    </row>
    <row r="266" spans="4:15" s="1" customFormat="1" ht="14.25">
      <c r="D266" s="27"/>
      <c r="E266" s="28"/>
      <c r="F266" s="27"/>
      <c r="G266" s="28"/>
      <c r="H266" s="29"/>
      <c r="K266" s="352"/>
      <c r="L266" s="352"/>
      <c r="M266" s="353"/>
      <c r="O266" s="29"/>
    </row>
    <row r="267" spans="4:15" s="1" customFormat="1" ht="14.25">
      <c r="D267" s="27"/>
      <c r="E267" s="28"/>
      <c r="F267" s="27"/>
      <c r="G267" s="28"/>
      <c r="H267" s="29"/>
      <c r="K267" s="352"/>
      <c r="L267" s="352"/>
      <c r="M267" s="353"/>
      <c r="O267" s="29"/>
    </row>
    <row r="268" spans="4:15" s="1" customFormat="1" ht="14.25">
      <c r="D268" s="27"/>
      <c r="E268" s="28"/>
      <c r="F268" s="27"/>
      <c r="G268" s="28"/>
      <c r="H268" s="29"/>
      <c r="K268" s="352"/>
      <c r="L268" s="352"/>
      <c r="M268" s="353"/>
      <c r="O268" s="29"/>
    </row>
    <row r="269" spans="4:15" s="1" customFormat="1" ht="14.25">
      <c r="D269" s="27"/>
      <c r="E269" s="28"/>
      <c r="F269" s="27"/>
      <c r="G269" s="28"/>
      <c r="H269" s="29"/>
      <c r="K269" s="352"/>
      <c r="L269" s="352"/>
      <c r="M269" s="353"/>
      <c r="O269" s="29"/>
    </row>
    <row r="270" spans="4:15" s="1" customFormat="1" ht="14.25">
      <c r="D270" s="27"/>
      <c r="E270" s="28"/>
      <c r="F270" s="27"/>
      <c r="G270" s="28"/>
      <c r="H270" s="29"/>
      <c r="K270" s="352"/>
      <c r="L270" s="352"/>
      <c r="M270" s="353"/>
      <c r="O270" s="29"/>
    </row>
    <row r="271" spans="4:15" s="1" customFormat="1" ht="14.25">
      <c r="D271" s="27"/>
      <c r="E271" s="28"/>
      <c r="F271" s="27"/>
      <c r="G271" s="28"/>
      <c r="H271" s="29"/>
      <c r="K271" s="352"/>
      <c r="L271" s="352"/>
      <c r="M271" s="353"/>
      <c r="O271" s="29"/>
    </row>
    <row r="272" spans="4:15" s="1" customFormat="1" ht="14.25">
      <c r="D272" s="27"/>
      <c r="E272" s="28"/>
      <c r="F272" s="27"/>
      <c r="G272" s="28"/>
      <c r="H272" s="29"/>
      <c r="K272" s="352"/>
      <c r="L272" s="352"/>
      <c r="M272" s="353"/>
      <c r="O272" s="29"/>
    </row>
    <row r="273" spans="4:15" s="1" customFormat="1" ht="14.25">
      <c r="D273" s="27"/>
      <c r="E273" s="28"/>
      <c r="F273" s="27"/>
      <c r="G273" s="28"/>
      <c r="H273" s="29"/>
      <c r="K273" s="352"/>
      <c r="L273" s="352"/>
      <c r="M273" s="353"/>
      <c r="O273" s="29"/>
    </row>
    <row r="274" spans="4:15" s="1" customFormat="1" ht="14.25">
      <c r="D274" s="27"/>
      <c r="E274" s="28"/>
      <c r="F274" s="27"/>
      <c r="G274" s="28"/>
      <c r="H274" s="29"/>
      <c r="K274" s="352"/>
      <c r="L274" s="352"/>
      <c r="M274" s="353"/>
      <c r="O274" s="29"/>
    </row>
    <row r="275" spans="4:15" s="1" customFormat="1" ht="14.25">
      <c r="D275" s="27"/>
      <c r="E275" s="28"/>
      <c r="F275" s="27"/>
      <c r="G275" s="28"/>
      <c r="H275" s="29"/>
      <c r="K275" s="352"/>
      <c r="L275" s="352"/>
      <c r="M275" s="353"/>
      <c r="O275" s="29"/>
    </row>
    <row r="276" spans="4:15" s="1" customFormat="1" ht="14.25">
      <c r="D276" s="27"/>
      <c r="E276" s="28"/>
      <c r="F276" s="27"/>
      <c r="G276" s="28"/>
      <c r="H276" s="29"/>
      <c r="K276" s="352"/>
      <c r="L276" s="352"/>
      <c r="M276" s="353"/>
      <c r="O276" s="29"/>
    </row>
    <row r="277" spans="4:15" s="1" customFormat="1" ht="14.25">
      <c r="D277" s="27"/>
      <c r="E277" s="28"/>
      <c r="F277" s="27"/>
      <c r="G277" s="28"/>
      <c r="H277" s="29"/>
      <c r="K277" s="352"/>
      <c r="L277" s="352"/>
      <c r="M277" s="353"/>
      <c r="O277" s="29"/>
    </row>
    <row r="278" spans="4:15" s="1" customFormat="1" ht="14.25">
      <c r="D278" s="27"/>
      <c r="E278" s="28"/>
      <c r="F278" s="27"/>
      <c r="G278" s="28"/>
      <c r="H278" s="29"/>
      <c r="K278" s="352"/>
      <c r="L278" s="352"/>
      <c r="M278" s="353"/>
      <c r="O278" s="29"/>
    </row>
    <row r="279" spans="4:15" s="1" customFormat="1" ht="14.25">
      <c r="D279" s="27"/>
      <c r="E279" s="28"/>
      <c r="F279" s="27"/>
      <c r="G279" s="28"/>
      <c r="H279" s="29"/>
      <c r="K279" s="352"/>
      <c r="L279" s="352"/>
      <c r="M279" s="353"/>
      <c r="O279" s="29"/>
    </row>
    <row r="280" spans="4:15" s="1" customFormat="1" ht="14.25">
      <c r="D280" s="27"/>
      <c r="E280" s="28"/>
      <c r="F280" s="27"/>
      <c r="G280" s="28"/>
      <c r="H280" s="29"/>
      <c r="K280" s="352"/>
      <c r="L280" s="352"/>
      <c r="M280" s="353"/>
      <c r="O280" s="29"/>
    </row>
    <row r="281" spans="4:15" s="1" customFormat="1" ht="14.25">
      <c r="D281" s="27"/>
      <c r="E281" s="28"/>
      <c r="F281" s="27"/>
      <c r="G281" s="28"/>
      <c r="H281" s="29"/>
      <c r="K281" s="352"/>
      <c r="L281" s="352"/>
      <c r="M281" s="353"/>
      <c r="O281" s="29"/>
    </row>
    <row r="282" spans="4:15" s="1" customFormat="1" ht="14.25">
      <c r="D282" s="27"/>
      <c r="E282" s="28"/>
      <c r="F282" s="27"/>
      <c r="G282" s="28"/>
      <c r="H282" s="29"/>
      <c r="K282" s="352"/>
      <c r="L282" s="352"/>
      <c r="M282" s="353"/>
      <c r="O282" s="29"/>
    </row>
    <row r="283" spans="4:15" s="1" customFormat="1" ht="14.25">
      <c r="D283" s="27"/>
      <c r="E283" s="28"/>
      <c r="F283" s="27"/>
      <c r="G283" s="28"/>
      <c r="H283" s="29"/>
      <c r="K283" s="352"/>
      <c r="L283" s="352"/>
      <c r="M283" s="353"/>
      <c r="O283" s="29"/>
    </row>
    <row r="284" spans="4:15" s="1" customFormat="1" ht="14.25">
      <c r="D284" s="27"/>
      <c r="E284" s="28"/>
      <c r="F284" s="27"/>
      <c r="G284" s="28"/>
      <c r="H284" s="29"/>
      <c r="K284" s="352"/>
      <c r="L284" s="352"/>
      <c r="M284" s="353"/>
      <c r="O284" s="29"/>
    </row>
    <row r="285" spans="4:15" s="1" customFormat="1" ht="14.25">
      <c r="D285" s="27"/>
      <c r="E285" s="28"/>
      <c r="F285" s="27"/>
      <c r="G285" s="28"/>
      <c r="H285" s="29"/>
      <c r="K285" s="352"/>
      <c r="L285" s="352"/>
      <c r="M285" s="353"/>
      <c r="O285" s="29"/>
    </row>
    <row r="286" spans="4:15" s="1" customFormat="1" ht="14.25">
      <c r="D286" s="27"/>
      <c r="E286" s="28"/>
      <c r="F286" s="27"/>
      <c r="G286" s="28"/>
      <c r="H286" s="29"/>
      <c r="K286" s="352"/>
      <c r="L286" s="352"/>
      <c r="M286" s="353"/>
      <c r="O286" s="29"/>
    </row>
    <row r="287" spans="4:15" s="1" customFormat="1" ht="14.25">
      <c r="D287" s="27"/>
      <c r="E287" s="28"/>
      <c r="F287" s="27"/>
      <c r="G287" s="28"/>
      <c r="H287" s="29"/>
      <c r="K287" s="352"/>
      <c r="L287" s="352"/>
      <c r="M287" s="353"/>
      <c r="O287" s="29"/>
    </row>
    <row r="288" spans="4:15" s="1" customFormat="1" ht="14.25">
      <c r="D288" s="27"/>
      <c r="E288" s="28"/>
      <c r="F288" s="27"/>
      <c r="G288" s="28"/>
      <c r="H288" s="29"/>
      <c r="K288" s="352"/>
      <c r="L288" s="352"/>
      <c r="M288" s="353"/>
      <c r="O288" s="29"/>
    </row>
    <row r="289" spans="4:15" s="1" customFormat="1" ht="14.25">
      <c r="D289" s="27"/>
      <c r="E289" s="28"/>
      <c r="F289" s="27"/>
      <c r="G289" s="28"/>
      <c r="H289" s="29"/>
      <c r="K289" s="352"/>
      <c r="L289" s="352"/>
      <c r="M289" s="353"/>
      <c r="O289" s="29"/>
    </row>
    <row r="290" spans="4:15" s="1" customFormat="1" ht="14.25">
      <c r="D290" s="27"/>
      <c r="E290" s="28"/>
      <c r="F290" s="27"/>
      <c r="G290" s="28"/>
      <c r="H290" s="29"/>
      <c r="K290" s="352"/>
      <c r="L290" s="352"/>
      <c r="M290" s="353"/>
      <c r="O290" s="29"/>
    </row>
    <row r="291" spans="4:15" s="1" customFormat="1" ht="14.25">
      <c r="D291" s="27"/>
      <c r="E291" s="28"/>
      <c r="F291" s="27"/>
      <c r="G291" s="28"/>
      <c r="H291" s="29"/>
      <c r="K291" s="352"/>
      <c r="L291" s="352"/>
      <c r="M291" s="353"/>
      <c r="O291" s="29"/>
    </row>
    <row r="292" spans="4:15" s="1" customFormat="1" ht="14.25">
      <c r="D292" s="27"/>
      <c r="E292" s="28"/>
      <c r="F292" s="27"/>
      <c r="G292" s="28"/>
      <c r="H292" s="29"/>
      <c r="K292" s="352"/>
      <c r="L292" s="352"/>
      <c r="M292" s="353"/>
      <c r="O292" s="29"/>
    </row>
    <row r="293" spans="4:15" s="1" customFormat="1" ht="14.25">
      <c r="D293" s="27"/>
      <c r="E293" s="28"/>
      <c r="F293" s="27"/>
      <c r="G293" s="28"/>
      <c r="H293" s="29"/>
      <c r="K293" s="352"/>
      <c r="L293" s="352"/>
      <c r="M293" s="353"/>
      <c r="O293" s="29"/>
    </row>
    <row r="294" spans="4:15" s="1" customFormat="1" ht="14.25">
      <c r="D294" s="27"/>
      <c r="E294" s="28"/>
      <c r="F294" s="27"/>
      <c r="G294" s="28"/>
      <c r="H294" s="29"/>
      <c r="K294" s="352"/>
      <c r="L294" s="352"/>
      <c r="M294" s="353"/>
      <c r="O294" s="29"/>
    </row>
    <row r="295" spans="4:15" s="1" customFormat="1" ht="14.25">
      <c r="D295" s="27"/>
      <c r="E295" s="28"/>
      <c r="F295" s="27"/>
      <c r="G295" s="28"/>
      <c r="H295" s="29"/>
      <c r="K295" s="352"/>
      <c r="L295" s="352"/>
      <c r="M295" s="353"/>
      <c r="O295" s="29"/>
    </row>
    <row r="296" spans="4:15" s="1" customFormat="1" ht="14.25">
      <c r="D296" s="27"/>
      <c r="E296" s="28"/>
      <c r="F296" s="27"/>
      <c r="G296" s="28"/>
      <c r="H296" s="29"/>
      <c r="K296" s="352"/>
      <c r="L296" s="352"/>
      <c r="M296" s="353"/>
      <c r="O296" s="29"/>
    </row>
    <row r="297" spans="4:15" s="1" customFormat="1" ht="14.25">
      <c r="D297" s="27"/>
      <c r="E297" s="28"/>
      <c r="F297" s="27"/>
      <c r="G297" s="28"/>
      <c r="H297" s="29"/>
      <c r="K297" s="352"/>
      <c r="L297" s="352"/>
      <c r="M297" s="353"/>
      <c r="O297" s="29"/>
    </row>
    <row r="298" spans="4:15" s="1" customFormat="1" ht="14.25">
      <c r="D298" s="27"/>
      <c r="E298" s="28"/>
      <c r="F298" s="27"/>
      <c r="G298" s="28"/>
      <c r="H298" s="29"/>
      <c r="K298" s="352"/>
      <c r="L298" s="352"/>
      <c r="M298" s="353"/>
      <c r="O298" s="29"/>
    </row>
    <row r="299" spans="4:15" s="1" customFormat="1" ht="14.25">
      <c r="D299" s="27"/>
      <c r="E299" s="28"/>
      <c r="F299" s="27"/>
      <c r="G299" s="28"/>
      <c r="H299" s="29"/>
      <c r="K299" s="352"/>
      <c r="L299" s="352"/>
      <c r="M299" s="353"/>
      <c r="O299" s="29"/>
    </row>
    <row r="300" spans="4:15" s="1" customFormat="1" ht="14.25">
      <c r="D300" s="27"/>
      <c r="E300" s="28"/>
      <c r="F300" s="27"/>
      <c r="G300" s="28"/>
      <c r="H300" s="29"/>
      <c r="K300" s="352"/>
      <c r="L300" s="352"/>
      <c r="M300" s="353"/>
      <c r="O300" s="29"/>
    </row>
    <row r="301" spans="4:15" s="1" customFormat="1" ht="14.25">
      <c r="D301" s="27"/>
      <c r="E301" s="28"/>
      <c r="F301" s="27"/>
      <c r="G301" s="28"/>
      <c r="H301" s="29"/>
      <c r="K301" s="352"/>
      <c r="L301" s="352"/>
      <c r="M301" s="353"/>
      <c r="O301" s="29"/>
    </row>
    <row r="302" spans="4:15" s="1" customFormat="1" ht="14.25">
      <c r="D302" s="27"/>
      <c r="E302" s="28"/>
      <c r="F302" s="27"/>
      <c r="G302" s="28"/>
      <c r="H302" s="29"/>
      <c r="K302" s="352"/>
      <c r="L302" s="352"/>
      <c r="M302" s="353"/>
      <c r="O302" s="29"/>
    </row>
    <row r="303" spans="4:15" s="1" customFormat="1" ht="14.25">
      <c r="D303" s="27"/>
      <c r="E303" s="28"/>
      <c r="F303" s="27"/>
      <c r="G303" s="28"/>
      <c r="H303" s="29"/>
      <c r="K303" s="352"/>
      <c r="L303" s="352"/>
      <c r="M303" s="353"/>
      <c r="O303" s="29"/>
    </row>
    <row r="304" spans="4:15" s="1" customFormat="1" ht="14.25">
      <c r="D304" s="27"/>
      <c r="E304" s="28"/>
      <c r="F304" s="27"/>
      <c r="G304" s="28"/>
      <c r="H304" s="29"/>
      <c r="K304" s="352"/>
      <c r="L304" s="352"/>
      <c r="M304" s="353"/>
      <c r="O304" s="29"/>
    </row>
    <row r="305" spans="4:15" s="1" customFormat="1" ht="14.25">
      <c r="D305" s="27"/>
      <c r="E305" s="28"/>
      <c r="F305" s="27"/>
      <c r="G305" s="28"/>
      <c r="H305" s="29"/>
      <c r="K305" s="352"/>
      <c r="L305" s="352"/>
      <c r="M305" s="353"/>
      <c r="O305" s="29"/>
    </row>
    <row r="306" spans="4:15" s="1" customFormat="1" ht="14.25">
      <c r="D306" s="27"/>
      <c r="E306" s="28"/>
      <c r="F306" s="27"/>
      <c r="G306" s="28"/>
      <c r="H306" s="29"/>
      <c r="K306" s="352"/>
      <c r="L306" s="352"/>
      <c r="M306" s="353"/>
      <c r="O306" s="29"/>
    </row>
    <row r="307" spans="4:15" s="1" customFormat="1" ht="14.25">
      <c r="D307" s="27"/>
      <c r="E307" s="28"/>
      <c r="F307" s="27"/>
      <c r="G307" s="28"/>
      <c r="H307" s="29"/>
      <c r="K307" s="352"/>
      <c r="L307" s="352"/>
      <c r="M307" s="353"/>
      <c r="O307" s="29"/>
    </row>
    <row r="308" spans="4:15" s="1" customFormat="1" ht="14.25">
      <c r="D308" s="27"/>
      <c r="E308" s="28"/>
      <c r="F308" s="27"/>
      <c r="G308" s="28"/>
      <c r="H308" s="29"/>
      <c r="K308" s="352"/>
      <c r="L308" s="352"/>
      <c r="M308" s="353"/>
      <c r="O308" s="29"/>
    </row>
    <row r="309" spans="4:15" s="1" customFormat="1" ht="14.25">
      <c r="D309" s="27"/>
      <c r="E309" s="28"/>
      <c r="F309" s="27"/>
      <c r="G309" s="28"/>
      <c r="H309" s="29"/>
      <c r="K309" s="352"/>
      <c r="L309" s="352"/>
      <c r="M309" s="353"/>
      <c r="O309" s="29"/>
    </row>
    <row r="310" spans="4:15" s="1" customFormat="1" ht="14.25">
      <c r="D310" s="27"/>
      <c r="E310" s="28"/>
      <c r="F310" s="27"/>
      <c r="G310" s="28"/>
      <c r="H310" s="29"/>
      <c r="K310" s="352"/>
      <c r="L310" s="352"/>
      <c r="M310" s="353"/>
      <c r="O310" s="29"/>
    </row>
    <row r="311" spans="4:15" s="1" customFormat="1" ht="14.25">
      <c r="D311" s="27"/>
      <c r="E311" s="28"/>
      <c r="F311" s="27"/>
      <c r="G311" s="28"/>
      <c r="H311" s="29"/>
      <c r="K311" s="352"/>
      <c r="L311" s="352"/>
      <c r="M311" s="353"/>
      <c r="O311" s="29"/>
    </row>
    <row r="312" spans="4:15" s="1" customFormat="1" ht="14.25">
      <c r="D312" s="27"/>
      <c r="E312" s="28"/>
      <c r="F312" s="27"/>
      <c r="G312" s="28"/>
      <c r="H312" s="29"/>
      <c r="K312" s="352"/>
      <c r="L312" s="352"/>
      <c r="M312" s="353"/>
      <c r="O312" s="29"/>
    </row>
    <row r="313" spans="4:15" s="1" customFormat="1" ht="14.25">
      <c r="D313" s="27"/>
      <c r="E313" s="28"/>
      <c r="F313" s="27"/>
      <c r="G313" s="28"/>
      <c r="H313" s="29"/>
      <c r="K313" s="352"/>
      <c r="L313" s="352"/>
      <c r="M313" s="353"/>
      <c r="O313" s="29"/>
    </row>
    <row r="314" spans="4:15" s="1" customFormat="1" ht="14.25">
      <c r="D314" s="27"/>
      <c r="E314" s="28"/>
      <c r="F314" s="27"/>
      <c r="G314" s="28"/>
      <c r="H314" s="29"/>
      <c r="K314" s="352"/>
      <c r="L314" s="352"/>
      <c r="M314" s="353"/>
      <c r="O314" s="29"/>
    </row>
    <row r="315" spans="4:15" s="1" customFormat="1" ht="14.25">
      <c r="D315" s="27"/>
      <c r="E315" s="28"/>
      <c r="F315" s="27"/>
      <c r="G315" s="28"/>
      <c r="H315" s="29"/>
      <c r="K315" s="352"/>
      <c r="L315" s="352"/>
      <c r="M315" s="353"/>
      <c r="O315" s="29"/>
    </row>
    <row r="316" spans="4:15" s="1" customFormat="1" ht="14.25">
      <c r="D316" s="27"/>
      <c r="E316" s="28"/>
      <c r="F316" s="27"/>
      <c r="G316" s="28"/>
      <c r="H316" s="29"/>
      <c r="K316" s="352"/>
      <c r="L316" s="352"/>
      <c r="M316" s="353"/>
      <c r="O316" s="29"/>
    </row>
    <row r="317" spans="4:15" s="1" customFormat="1" ht="14.25">
      <c r="D317" s="27"/>
      <c r="E317" s="28"/>
      <c r="F317" s="27"/>
      <c r="G317" s="28"/>
      <c r="H317" s="29"/>
      <c r="K317" s="352"/>
      <c r="L317" s="352"/>
      <c r="M317" s="353"/>
      <c r="O317" s="29"/>
    </row>
    <row r="318" spans="4:15" s="1" customFormat="1" ht="14.25">
      <c r="D318" s="27"/>
      <c r="E318" s="28"/>
      <c r="F318" s="27"/>
      <c r="G318" s="28"/>
      <c r="H318" s="29"/>
      <c r="K318" s="352"/>
      <c r="L318" s="352"/>
      <c r="M318" s="353"/>
      <c r="O318" s="29"/>
    </row>
    <row r="319" spans="4:15" s="1" customFormat="1" ht="14.25">
      <c r="D319" s="27"/>
      <c r="E319" s="28"/>
      <c r="F319" s="27"/>
      <c r="G319" s="28"/>
      <c r="H319" s="29"/>
      <c r="K319" s="352"/>
      <c r="L319" s="352"/>
      <c r="M319" s="353"/>
      <c r="O319" s="29"/>
    </row>
    <row r="320" spans="4:15" s="1" customFormat="1" ht="14.25">
      <c r="D320" s="27"/>
      <c r="E320" s="28"/>
      <c r="F320" s="27"/>
      <c r="G320" s="28"/>
      <c r="H320" s="29"/>
      <c r="K320" s="352"/>
      <c r="L320" s="352"/>
      <c r="M320" s="353"/>
      <c r="O320" s="29"/>
    </row>
    <row r="321" spans="4:15" s="1" customFormat="1" ht="14.25">
      <c r="D321" s="27"/>
      <c r="E321" s="28"/>
      <c r="F321" s="27"/>
      <c r="G321" s="28"/>
      <c r="H321" s="29"/>
      <c r="K321" s="352"/>
      <c r="L321" s="352"/>
      <c r="M321" s="353"/>
      <c r="O321" s="29"/>
    </row>
    <row r="322" spans="4:15" s="1" customFormat="1" ht="14.25">
      <c r="D322" s="27"/>
      <c r="E322" s="28"/>
      <c r="F322" s="27"/>
      <c r="G322" s="28"/>
      <c r="H322" s="29"/>
      <c r="K322" s="352"/>
      <c r="L322" s="352"/>
      <c r="M322" s="353"/>
      <c r="O322" s="29"/>
    </row>
    <row r="323" spans="4:15" s="1" customFormat="1" ht="14.25">
      <c r="D323" s="27"/>
      <c r="E323" s="28"/>
      <c r="F323" s="27"/>
      <c r="G323" s="28"/>
      <c r="H323" s="29"/>
      <c r="K323" s="352"/>
      <c r="L323" s="352"/>
      <c r="M323" s="353"/>
      <c r="O323" s="29"/>
    </row>
    <row r="324" spans="4:15" s="1" customFormat="1" ht="14.25">
      <c r="D324" s="27"/>
      <c r="E324" s="28"/>
      <c r="F324" s="27"/>
      <c r="G324" s="28"/>
      <c r="H324" s="29"/>
      <c r="K324" s="352"/>
      <c r="L324" s="352"/>
      <c r="M324" s="353"/>
      <c r="O324" s="29"/>
    </row>
    <row r="325" spans="4:15" s="1" customFormat="1" ht="14.25">
      <c r="D325" s="27"/>
      <c r="E325" s="28"/>
      <c r="F325" s="27"/>
      <c r="G325" s="28"/>
      <c r="H325" s="29"/>
      <c r="K325" s="352"/>
      <c r="L325" s="352"/>
      <c r="M325" s="353"/>
      <c r="O325" s="29"/>
    </row>
    <row r="326" spans="4:15" s="1" customFormat="1" ht="14.25">
      <c r="D326" s="27"/>
      <c r="E326" s="28"/>
      <c r="F326" s="27"/>
      <c r="G326" s="28"/>
      <c r="H326" s="29"/>
      <c r="K326" s="352"/>
      <c r="L326" s="352"/>
      <c r="M326" s="353"/>
      <c r="O326" s="29"/>
    </row>
    <row r="327" spans="4:15" s="1" customFormat="1" ht="14.25">
      <c r="D327" s="27"/>
      <c r="E327" s="28"/>
      <c r="F327" s="27"/>
      <c r="G327" s="28"/>
      <c r="H327" s="29"/>
      <c r="K327" s="352"/>
      <c r="L327" s="352"/>
      <c r="M327" s="353"/>
      <c r="O327" s="29"/>
    </row>
    <row r="328" spans="4:15" s="1" customFormat="1" ht="14.25">
      <c r="D328" s="27"/>
      <c r="E328" s="28"/>
      <c r="F328" s="27"/>
      <c r="G328" s="28"/>
      <c r="H328" s="29"/>
      <c r="K328" s="352"/>
      <c r="L328" s="352"/>
      <c r="M328" s="353"/>
      <c r="O328" s="29"/>
    </row>
    <row r="329" spans="4:15" s="1" customFormat="1" ht="14.25">
      <c r="D329" s="27"/>
      <c r="E329" s="28"/>
      <c r="F329" s="27"/>
      <c r="G329" s="28"/>
      <c r="H329" s="29"/>
      <c r="K329" s="352"/>
      <c r="L329" s="352"/>
      <c r="M329" s="353"/>
      <c r="O329" s="29"/>
    </row>
    <row r="330" spans="4:15" s="1" customFormat="1" ht="14.25">
      <c r="D330" s="27"/>
      <c r="E330" s="28"/>
      <c r="F330" s="27"/>
      <c r="G330" s="28"/>
      <c r="H330" s="29"/>
      <c r="K330" s="352"/>
      <c r="L330" s="352"/>
      <c r="M330" s="353"/>
      <c r="O330" s="29"/>
    </row>
    <row r="331" spans="4:15" s="1" customFormat="1" ht="14.25">
      <c r="D331" s="27"/>
      <c r="E331" s="28"/>
      <c r="F331" s="27"/>
      <c r="G331" s="28"/>
      <c r="H331" s="29"/>
      <c r="K331" s="352"/>
      <c r="L331" s="352"/>
      <c r="M331" s="353"/>
      <c r="O331" s="29"/>
    </row>
    <row r="332" spans="4:15" s="1" customFormat="1" ht="14.25">
      <c r="D332" s="27"/>
      <c r="E332" s="28"/>
      <c r="F332" s="27"/>
      <c r="G332" s="28"/>
      <c r="H332" s="29"/>
      <c r="K332" s="352"/>
      <c r="L332" s="352"/>
      <c r="M332" s="353"/>
      <c r="O332" s="29"/>
    </row>
    <row r="333" spans="4:15" s="1" customFormat="1" ht="14.25">
      <c r="D333" s="27"/>
      <c r="E333" s="28"/>
      <c r="F333" s="27"/>
      <c r="G333" s="28"/>
      <c r="H333" s="29"/>
      <c r="K333" s="352"/>
      <c r="L333" s="352"/>
      <c r="M333" s="353"/>
      <c r="O333" s="29"/>
    </row>
    <row r="334" spans="4:15" s="1" customFormat="1" ht="14.25">
      <c r="D334" s="27"/>
      <c r="E334" s="28"/>
      <c r="F334" s="27"/>
      <c r="G334" s="28"/>
      <c r="H334" s="29"/>
      <c r="K334" s="352"/>
      <c r="L334" s="352"/>
      <c r="M334" s="353"/>
      <c r="O334" s="29"/>
    </row>
    <row r="335" spans="4:15" s="1" customFormat="1" ht="14.25">
      <c r="D335" s="27"/>
      <c r="E335" s="28"/>
      <c r="F335" s="27"/>
      <c r="G335" s="28"/>
      <c r="H335" s="29"/>
      <c r="K335" s="352"/>
      <c r="L335" s="352"/>
      <c r="M335" s="353"/>
      <c r="O335" s="29"/>
    </row>
    <row r="336" spans="4:15" s="1" customFormat="1" ht="14.25">
      <c r="D336" s="27"/>
      <c r="E336" s="28"/>
      <c r="F336" s="27"/>
      <c r="G336" s="28"/>
      <c r="H336" s="29"/>
      <c r="K336" s="352"/>
      <c r="L336" s="352"/>
      <c r="M336" s="353"/>
      <c r="O336" s="29"/>
    </row>
    <row r="337" spans="4:15" s="1" customFormat="1" ht="14.25">
      <c r="D337" s="27"/>
      <c r="E337" s="28"/>
      <c r="F337" s="27"/>
      <c r="G337" s="28"/>
      <c r="H337" s="29"/>
      <c r="K337" s="352"/>
      <c r="L337" s="352"/>
      <c r="M337" s="353"/>
      <c r="O337" s="29"/>
    </row>
    <row r="338" spans="4:15" s="1" customFormat="1" ht="14.25">
      <c r="D338" s="27"/>
      <c r="E338" s="28"/>
      <c r="F338" s="27"/>
      <c r="G338" s="28"/>
      <c r="H338" s="29"/>
      <c r="K338" s="352"/>
      <c r="L338" s="352"/>
      <c r="M338" s="353"/>
      <c r="O338" s="29"/>
    </row>
    <row r="339" spans="4:15" s="1" customFormat="1" ht="14.25">
      <c r="D339" s="27"/>
      <c r="E339" s="28"/>
      <c r="F339" s="27"/>
      <c r="G339" s="28"/>
      <c r="H339" s="29"/>
      <c r="K339" s="352"/>
      <c r="L339" s="352"/>
      <c r="M339" s="353"/>
      <c r="O339" s="29"/>
    </row>
    <row r="340" spans="4:15" s="1" customFormat="1" ht="14.25">
      <c r="D340" s="27"/>
      <c r="E340" s="28"/>
      <c r="F340" s="27"/>
      <c r="G340" s="28"/>
      <c r="H340" s="29"/>
      <c r="K340" s="352"/>
      <c r="L340" s="352"/>
      <c r="M340" s="353"/>
      <c r="O340" s="29"/>
    </row>
    <row r="341" spans="4:15" s="1" customFormat="1" ht="14.25">
      <c r="D341" s="27"/>
      <c r="E341" s="28"/>
      <c r="F341" s="27"/>
      <c r="G341" s="28"/>
      <c r="H341" s="29"/>
      <c r="K341" s="352"/>
      <c r="L341" s="352"/>
      <c r="M341" s="353"/>
      <c r="O341" s="29"/>
    </row>
    <row r="342" spans="4:15" s="1" customFormat="1" ht="14.25">
      <c r="D342" s="27"/>
      <c r="E342" s="28"/>
      <c r="F342" s="27"/>
      <c r="G342" s="28"/>
      <c r="H342" s="29"/>
      <c r="K342" s="352"/>
      <c r="L342" s="352"/>
      <c r="M342" s="353"/>
      <c r="O342" s="29"/>
    </row>
    <row r="343" spans="4:15" s="1" customFormat="1" ht="14.25">
      <c r="D343" s="27"/>
      <c r="E343" s="28"/>
      <c r="F343" s="27"/>
      <c r="G343" s="28"/>
      <c r="H343" s="29"/>
      <c r="K343" s="352"/>
      <c r="L343" s="352"/>
      <c r="M343" s="353"/>
      <c r="O343" s="29"/>
    </row>
    <row r="344" spans="4:15" s="1" customFormat="1" ht="14.25">
      <c r="D344" s="27"/>
      <c r="E344" s="28"/>
      <c r="F344" s="27"/>
      <c r="G344" s="28"/>
      <c r="H344" s="29"/>
      <c r="K344" s="352"/>
      <c r="L344" s="352"/>
      <c r="M344" s="353"/>
      <c r="O344" s="29"/>
    </row>
    <row r="345" spans="4:15" s="1" customFormat="1" ht="14.25">
      <c r="D345" s="27"/>
      <c r="E345" s="28"/>
      <c r="F345" s="27"/>
      <c r="G345" s="28"/>
      <c r="H345" s="29"/>
      <c r="K345" s="352"/>
      <c r="L345" s="352"/>
      <c r="M345" s="353"/>
      <c r="O345" s="29"/>
    </row>
    <row r="346" spans="4:15" s="1" customFormat="1" ht="14.25">
      <c r="D346" s="27"/>
      <c r="E346" s="28"/>
      <c r="F346" s="27"/>
      <c r="G346" s="28"/>
      <c r="H346" s="29"/>
      <c r="K346" s="352"/>
      <c r="L346" s="352"/>
      <c r="M346" s="353"/>
      <c r="O346" s="29"/>
    </row>
    <row r="347" spans="4:15" s="1" customFormat="1" ht="14.25">
      <c r="D347" s="27"/>
      <c r="E347" s="28"/>
      <c r="F347" s="27"/>
      <c r="G347" s="28"/>
      <c r="H347" s="29"/>
      <c r="K347" s="352"/>
      <c r="L347" s="352"/>
      <c r="M347" s="353"/>
      <c r="O347" s="29"/>
    </row>
    <row r="348" spans="4:15" s="1" customFormat="1" ht="14.25">
      <c r="D348" s="27"/>
      <c r="E348" s="28"/>
      <c r="F348" s="27"/>
      <c r="G348" s="28"/>
      <c r="H348" s="29"/>
      <c r="K348" s="352"/>
      <c r="L348" s="352"/>
      <c r="M348" s="353"/>
      <c r="O348" s="29"/>
    </row>
    <row r="349" spans="4:15" s="1" customFormat="1" ht="14.25">
      <c r="D349" s="27"/>
      <c r="E349" s="28"/>
      <c r="F349" s="27"/>
      <c r="G349" s="28"/>
      <c r="H349" s="29"/>
      <c r="K349" s="352"/>
      <c r="L349" s="352"/>
      <c r="M349" s="353"/>
      <c r="O349" s="29"/>
    </row>
    <row r="350" spans="4:15" s="1" customFormat="1" ht="14.25">
      <c r="D350" s="27"/>
      <c r="E350" s="28"/>
      <c r="F350" s="27"/>
      <c r="G350" s="28"/>
      <c r="H350" s="29"/>
      <c r="K350" s="352"/>
      <c r="L350" s="352"/>
      <c r="M350" s="353"/>
      <c r="O350" s="29"/>
    </row>
    <row r="351" spans="4:15" s="1" customFormat="1" ht="14.25">
      <c r="D351" s="27"/>
      <c r="E351" s="28"/>
      <c r="F351" s="27"/>
      <c r="G351" s="28"/>
      <c r="H351" s="29"/>
      <c r="K351" s="352"/>
      <c r="L351" s="352"/>
      <c r="M351" s="353"/>
      <c r="O351" s="29"/>
    </row>
    <row r="352" spans="4:15" s="1" customFormat="1" ht="14.25">
      <c r="D352" s="27"/>
      <c r="E352" s="28"/>
      <c r="F352" s="27"/>
      <c r="G352" s="28"/>
      <c r="H352" s="29"/>
      <c r="K352" s="352"/>
      <c r="L352" s="352"/>
      <c r="M352" s="353"/>
      <c r="O352" s="29"/>
    </row>
    <row r="353" spans="4:15" s="1" customFormat="1" ht="14.25">
      <c r="D353" s="27"/>
      <c r="E353" s="28"/>
      <c r="F353" s="27"/>
      <c r="G353" s="28"/>
      <c r="H353" s="29"/>
      <c r="K353" s="352"/>
      <c r="L353" s="352"/>
      <c r="M353" s="353"/>
      <c r="O353" s="29"/>
    </row>
    <row r="354" spans="4:15" s="1" customFormat="1" ht="14.25">
      <c r="D354" s="27"/>
      <c r="E354" s="28"/>
      <c r="F354" s="27"/>
      <c r="G354" s="28"/>
      <c r="H354" s="29"/>
      <c r="K354" s="352"/>
      <c r="L354" s="352"/>
      <c r="M354" s="353"/>
      <c r="O354" s="29"/>
    </row>
    <row r="355" spans="4:15" s="1" customFormat="1" ht="14.25">
      <c r="D355" s="27"/>
      <c r="E355" s="28"/>
      <c r="F355" s="27"/>
      <c r="G355" s="28"/>
      <c r="H355" s="29"/>
      <c r="K355" s="352"/>
      <c r="L355" s="352"/>
      <c r="M355" s="353"/>
      <c r="O355" s="29"/>
    </row>
    <row r="356" spans="4:15" s="1" customFormat="1" ht="14.25">
      <c r="D356" s="27"/>
      <c r="E356" s="28"/>
      <c r="F356" s="27"/>
      <c r="G356" s="28"/>
      <c r="H356" s="29"/>
      <c r="K356" s="352"/>
      <c r="L356" s="352"/>
      <c r="M356" s="353"/>
      <c r="O356" s="29"/>
    </row>
    <row r="357" spans="4:15" s="1" customFormat="1" ht="14.25">
      <c r="D357" s="27"/>
      <c r="E357" s="28"/>
      <c r="F357" s="27"/>
      <c r="G357" s="28"/>
      <c r="H357" s="29"/>
      <c r="K357" s="352"/>
      <c r="L357" s="352"/>
      <c r="M357" s="353"/>
      <c r="O357" s="29"/>
    </row>
    <row r="358" spans="4:15" s="1" customFormat="1" ht="14.25">
      <c r="D358" s="27"/>
      <c r="E358" s="28"/>
      <c r="F358" s="27"/>
      <c r="G358" s="28"/>
      <c r="H358" s="29"/>
      <c r="K358" s="352"/>
      <c r="L358" s="352"/>
      <c r="M358" s="353"/>
      <c r="O358" s="29"/>
    </row>
    <row r="359" spans="4:15" s="1" customFormat="1" ht="14.25">
      <c r="D359" s="27"/>
      <c r="E359" s="28"/>
      <c r="F359" s="27"/>
      <c r="G359" s="28"/>
      <c r="H359" s="29"/>
      <c r="K359" s="352"/>
      <c r="L359" s="352"/>
      <c r="M359" s="353"/>
      <c r="O359" s="29"/>
    </row>
    <row r="360" spans="4:15" s="1" customFormat="1" ht="14.25">
      <c r="D360" s="27"/>
      <c r="E360" s="28"/>
      <c r="F360" s="27"/>
      <c r="G360" s="28"/>
      <c r="H360" s="29"/>
      <c r="K360" s="352"/>
      <c r="L360" s="352"/>
      <c r="M360" s="353"/>
      <c r="O360" s="29"/>
    </row>
    <row r="361" spans="4:15" s="1" customFormat="1" ht="14.25">
      <c r="D361" s="27"/>
      <c r="E361" s="28"/>
      <c r="F361" s="27"/>
      <c r="G361" s="28"/>
      <c r="H361" s="29"/>
      <c r="K361" s="352"/>
      <c r="L361" s="352"/>
      <c r="M361" s="353"/>
      <c r="O361" s="29"/>
    </row>
    <row r="362" spans="4:15" s="1" customFormat="1" ht="14.25">
      <c r="D362" s="27"/>
      <c r="E362" s="28"/>
      <c r="F362" s="27"/>
      <c r="G362" s="28"/>
      <c r="H362" s="29"/>
      <c r="K362" s="352"/>
      <c r="L362" s="352"/>
      <c r="M362" s="353"/>
      <c r="O362" s="29"/>
    </row>
    <row r="363" spans="4:15" s="1" customFormat="1" ht="14.25">
      <c r="D363" s="27"/>
      <c r="E363" s="28"/>
      <c r="F363" s="27"/>
      <c r="G363" s="28"/>
      <c r="H363" s="29"/>
      <c r="K363" s="352"/>
      <c r="L363" s="352"/>
      <c r="M363" s="353"/>
      <c r="O363" s="29"/>
    </row>
    <row r="364" spans="4:15" s="1" customFormat="1" ht="14.25">
      <c r="D364" s="27"/>
      <c r="E364" s="28"/>
      <c r="F364" s="27"/>
      <c r="G364" s="28"/>
      <c r="H364" s="29"/>
      <c r="K364" s="352"/>
      <c r="L364" s="352"/>
      <c r="M364" s="353"/>
      <c r="O364" s="29"/>
    </row>
    <row r="365" spans="4:15" s="1" customFormat="1" ht="14.25">
      <c r="D365" s="27"/>
      <c r="E365" s="28"/>
      <c r="F365" s="27"/>
      <c r="G365" s="28"/>
      <c r="H365" s="29"/>
      <c r="K365" s="352"/>
      <c r="L365" s="352"/>
      <c r="M365" s="353"/>
      <c r="O365" s="29"/>
    </row>
    <row r="366" spans="4:15" s="1" customFormat="1" ht="14.25">
      <c r="D366" s="27"/>
      <c r="E366" s="28"/>
      <c r="F366" s="27"/>
      <c r="G366" s="28"/>
      <c r="H366" s="29"/>
      <c r="K366" s="352"/>
      <c r="L366" s="352"/>
      <c r="M366" s="353"/>
      <c r="O366" s="29"/>
    </row>
    <row r="367" spans="4:15" s="1" customFormat="1" ht="14.25">
      <c r="D367" s="27"/>
      <c r="E367" s="28"/>
      <c r="F367" s="27"/>
      <c r="G367" s="28"/>
      <c r="H367" s="29"/>
      <c r="K367" s="352"/>
      <c r="L367" s="352"/>
      <c r="M367" s="353"/>
      <c r="O367" s="29"/>
    </row>
    <row r="368" spans="4:15" s="1" customFormat="1" ht="14.25">
      <c r="D368" s="27"/>
      <c r="E368" s="28"/>
      <c r="F368" s="27"/>
      <c r="G368" s="28"/>
      <c r="H368" s="29"/>
      <c r="K368" s="352"/>
      <c r="L368" s="352"/>
      <c r="M368" s="353"/>
      <c r="O368" s="29"/>
    </row>
    <row r="369" spans="4:15" s="1" customFormat="1" ht="14.25">
      <c r="D369" s="27"/>
      <c r="E369" s="28"/>
      <c r="F369" s="27"/>
      <c r="G369" s="28"/>
      <c r="H369" s="29"/>
      <c r="K369" s="352"/>
      <c r="L369" s="352"/>
      <c r="M369" s="353"/>
      <c r="O369" s="29"/>
    </row>
    <row r="370" spans="4:15" s="1" customFormat="1" ht="14.25">
      <c r="D370" s="27"/>
      <c r="E370" s="28"/>
      <c r="F370" s="27"/>
      <c r="G370" s="28"/>
      <c r="H370" s="29"/>
      <c r="K370" s="352"/>
      <c r="L370" s="352"/>
      <c r="M370" s="353"/>
      <c r="O370" s="29"/>
    </row>
    <row r="371" spans="4:15" s="1" customFormat="1" ht="14.25">
      <c r="D371" s="27"/>
      <c r="E371" s="28"/>
      <c r="F371" s="27"/>
      <c r="G371" s="28"/>
      <c r="H371" s="29"/>
      <c r="K371" s="352"/>
      <c r="L371" s="352"/>
      <c r="M371" s="353"/>
      <c r="O371" s="29"/>
    </row>
    <row r="372" spans="4:15" s="1" customFormat="1" ht="14.25">
      <c r="D372" s="27"/>
      <c r="E372" s="28"/>
      <c r="F372" s="27"/>
      <c r="G372" s="28"/>
      <c r="H372" s="29"/>
      <c r="K372" s="352"/>
      <c r="L372" s="352"/>
      <c r="M372" s="353"/>
      <c r="O372" s="29"/>
    </row>
    <row r="373" spans="4:15" s="1" customFormat="1" ht="14.25">
      <c r="D373" s="27"/>
      <c r="E373" s="28"/>
      <c r="F373" s="27"/>
      <c r="G373" s="28"/>
      <c r="H373" s="29"/>
      <c r="K373" s="352"/>
      <c r="L373" s="352"/>
      <c r="M373" s="353"/>
      <c r="O373" s="29"/>
    </row>
    <row r="374" spans="4:15" s="1" customFormat="1" ht="14.25">
      <c r="D374" s="27"/>
      <c r="E374" s="28"/>
      <c r="F374" s="27"/>
      <c r="G374" s="28"/>
      <c r="H374" s="29"/>
      <c r="K374" s="352"/>
      <c r="L374" s="352"/>
      <c r="M374" s="353"/>
      <c r="O374" s="29"/>
    </row>
    <row r="375" spans="4:15" s="1" customFormat="1" ht="14.25">
      <c r="D375" s="27"/>
      <c r="E375" s="28"/>
      <c r="F375" s="27"/>
      <c r="G375" s="28"/>
      <c r="H375" s="29"/>
      <c r="K375" s="352"/>
      <c r="L375" s="352"/>
      <c r="M375" s="353"/>
      <c r="O375" s="29"/>
    </row>
    <row r="376" spans="4:15" s="1" customFormat="1" ht="14.25">
      <c r="D376" s="27"/>
      <c r="E376" s="28"/>
      <c r="F376" s="27"/>
      <c r="G376" s="28"/>
      <c r="H376" s="29"/>
      <c r="K376" s="352"/>
      <c r="L376" s="352"/>
      <c r="M376" s="353"/>
      <c r="O376" s="29"/>
    </row>
    <row r="377" spans="4:15" s="1" customFormat="1" ht="14.25">
      <c r="D377" s="27"/>
      <c r="E377" s="28"/>
      <c r="F377" s="27"/>
      <c r="G377" s="28"/>
      <c r="H377" s="29"/>
      <c r="K377" s="352"/>
      <c r="L377" s="352"/>
      <c r="M377" s="353"/>
      <c r="O377" s="29"/>
    </row>
    <row r="378" spans="4:15" s="1" customFormat="1" ht="14.25">
      <c r="D378" s="27"/>
      <c r="E378" s="28"/>
      <c r="F378" s="27"/>
      <c r="G378" s="28"/>
      <c r="H378" s="29"/>
      <c r="K378" s="352"/>
      <c r="L378" s="352"/>
      <c r="M378" s="353"/>
      <c r="O378" s="29"/>
    </row>
    <row r="379" spans="4:15" s="1" customFormat="1" ht="14.25">
      <c r="D379" s="27"/>
      <c r="E379" s="28"/>
      <c r="F379" s="27"/>
      <c r="G379" s="28"/>
      <c r="H379" s="29"/>
      <c r="K379" s="352"/>
      <c r="L379" s="352"/>
      <c r="M379" s="353"/>
      <c r="O379" s="29"/>
    </row>
    <row r="380" spans="4:15" s="1" customFormat="1" ht="14.25">
      <c r="D380" s="27"/>
      <c r="E380" s="28"/>
      <c r="F380" s="27"/>
      <c r="G380" s="28"/>
      <c r="H380" s="29"/>
      <c r="K380" s="352"/>
      <c r="L380" s="352"/>
      <c r="M380" s="353"/>
      <c r="O380" s="29"/>
    </row>
    <row r="381" spans="4:15" s="1" customFormat="1" ht="14.25">
      <c r="D381" s="27"/>
      <c r="E381" s="28"/>
      <c r="F381" s="27"/>
      <c r="G381" s="28"/>
      <c r="H381" s="29"/>
      <c r="K381" s="352"/>
      <c r="L381" s="352"/>
      <c r="M381" s="353"/>
      <c r="O381" s="29"/>
    </row>
    <row r="382" spans="4:15" s="1" customFormat="1" ht="14.25">
      <c r="D382" s="27"/>
      <c r="E382" s="28"/>
      <c r="F382" s="27"/>
      <c r="G382" s="28"/>
      <c r="H382" s="29"/>
      <c r="K382" s="352"/>
      <c r="L382" s="352"/>
      <c r="M382" s="353"/>
      <c r="O382" s="29"/>
    </row>
    <row r="383" spans="4:15" s="1" customFormat="1" ht="14.25">
      <c r="D383" s="27"/>
      <c r="E383" s="28"/>
      <c r="F383" s="27"/>
      <c r="G383" s="28"/>
      <c r="H383" s="29"/>
      <c r="K383" s="352"/>
      <c r="L383" s="352"/>
      <c r="M383" s="353"/>
      <c r="O383" s="29"/>
    </row>
    <row r="384" spans="4:15" s="1" customFormat="1" ht="14.25">
      <c r="D384" s="27"/>
      <c r="E384" s="28"/>
      <c r="F384" s="27"/>
      <c r="G384" s="28"/>
      <c r="H384" s="29"/>
      <c r="K384" s="352"/>
      <c r="L384" s="352"/>
      <c r="M384" s="353"/>
      <c r="O384" s="29"/>
    </row>
    <row r="385" spans="4:15" s="1" customFormat="1" ht="14.25">
      <c r="D385" s="27"/>
      <c r="E385" s="28"/>
      <c r="F385" s="27"/>
      <c r="G385" s="28"/>
      <c r="H385" s="29"/>
      <c r="K385" s="352"/>
      <c r="L385" s="352"/>
      <c r="M385" s="353"/>
      <c r="O385" s="29"/>
    </row>
    <row r="386" spans="4:15" s="1" customFormat="1" ht="14.25">
      <c r="D386" s="27"/>
      <c r="E386" s="28"/>
      <c r="F386" s="27"/>
      <c r="G386" s="28"/>
      <c r="H386" s="29"/>
      <c r="K386" s="352"/>
      <c r="L386" s="352"/>
      <c r="M386" s="353"/>
      <c r="O386" s="29"/>
    </row>
    <row r="387" spans="4:15" s="1" customFormat="1" ht="14.25">
      <c r="D387" s="27"/>
      <c r="E387" s="28"/>
      <c r="F387" s="27"/>
      <c r="G387" s="28"/>
      <c r="H387" s="29"/>
      <c r="K387" s="352"/>
      <c r="L387" s="352"/>
      <c r="M387" s="353"/>
      <c r="O387" s="29"/>
    </row>
    <row r="388" spans="4:15" s="1" customFormat="1" ht="14.25">
      <c r="D388" s="27"/>
      <c r="E388" s="28"/>
      <c r="F388" s="27"/>
      <c r="G388" s="28"/>
      <c r="H388" s="29"/>
      <c r="K388" s="352"/>
      <c r="L388" s="352"/>
      <c r="M388" s="353"/>
      <c r="O388" s="29"/>
    </row>
    <row r="389" spans="4:15" s="1" customFormat="1" ht="14.25">
      <c r="D389" s="27"/>
      <c r="E389" s="28"/>
      <c r="F389" s="27"/>
      <c r="G389" s="28"/>
      <c r="H389" s="29"/>
      <c r="K389" s="352"/>
      <c r="L389" s="352"/>
      <c r="M389" s="353"/>
      <c r="O389" s="29"/>
    </row>
    <row r="390" spans="4:15" s="1" customFormat="1" ht="14.25">
      <c r="D390" s="27"/>
      <c r="E390" s="28"/>
      <c r="F390" s="27"/>
      <c r="G390" s="28"/>
      <c r="H390" s="29"/>
      <c r="K390" s="352"/>
      <c r="L390" s="352"/>
      <c r="M390" s="353"/>
      <c r="O390" s="29"/>
    </row>
    <row r="391" spans="4:15" s="1" customFormat="1" ht="14.25">
      <c r="D391" s="27"/>
      <c r="E391" s="28"/>
      <c r="F391" s="27"/>
      <c r="G391" s="28"/>
      <c r="H391" s="29"/>
      <c r="K391" s="352"/>
      <c r="L391" s="352"/>
      <c r="M391" s="353"/>
      <c r="O391" s="29"/>
    </row>
    <row r="392" spans="4:15" s="1" customFormat="1" ht="14.25">
      <c r="D392" s="27"/>
      <c r="E392" s="28"/>
      <c r="F392" s="27"/>
      <c r="G392" s="28"/>
      <c r="H392" s="29"/>
      <c r="K392" s="352"/>
      <c r="L392" s="352"/>
      <c r="M392" s="353"/>
      <c r="O392" s="29"/>
    </row>
    <row r="393" spans="4:15" s="1" customFormat="1" ht="14.25">
      <c r="D393" s="27"/>
      <c r="E393" s="28"/>
      <c r="F393" s="27"/>
      <c r="G393" s="28"/>
      <c r="H393" s="29"/>
      <c r="K393" s="352"/>
      <c r="L393" s="352"/>
      <c r="M393" s="353"/>
      <c r="O393" s="29"/>
    </row>
    <row r="394" spans="4:15" s="1" customFormat="1" ht="14.25">
      <c r="D394" s="27"/>
      <c r="E394" s="28"/>
      <c r="F394" s="27"/>
      <c r="G394" s="28"/>
      <c r="H394" s="29"/>
      <c r="K394" s="352"/>
      <c r="L394" s="352"/>
      <c r="M394" s="353"/>
      <c r="O394" s="29"/>
    </row>
    <row r="395" spans="4:15" s="1" customFormat="1" ht="14.25">
      <c r="D395" s="27"/>
      <c r="E395" s="28"/>
      <c r="F395" s="27"/>
      <c r="G395" s="28"/>
      <c r="H395" s="29"/>
      <c r="K395" s="352"/>
      <c r="L395" s="352"/>
      <c r="M395" s="353"/>
      <c r="O395" s="29"/>
    </row>
    <row r="396" spans="4:15" s="1" customFormat="1" ht="14.25">
      <c r="D396" s="27"/>
      <c r="E396" s="28"/>
      <c r="F396" s="27"/>
      <c r="G396" s="28"/>
      <c r="H396" s="29"/>
      <c r="K396" s="352"/>
      <c r="L396" s="352"/>
      <c r="M396" s="353"/>
      <c r="O396" s="29"/>
    </row>
    <row r="397" spans="4:15" s="1" customFormat="1" ht="14.25">
      <c r="D397" s="27"/>
      <c r="E397" s="28"/>
      <c r="F397" s="27"/>
      <c r="G397" s="28"/>
      <c r="H397" s="29"/>
      <c r="K397" s="352"/>
      <c r="L397" s="352"/>
      <c r="M397" s="353"/>
      <c r="O397" s="29"/>
    </row>
    <row r="398" spans="4:15" s="1" customFormat="1" ht="14.25">
      <c r="D398" s="27"/>
      <c r="E398" s="28"/>
      <c r="F398" s="27"/>
      <c r="G398" s="28"/>
      <c r="H398" s="29"/>
      <c r="K398" s="352"/>
      <c r="L398" s="352"/>
      <c r="M398" s="353"/>
      <c r="O398" s="29"/>
    </row>
    <row r="399" spans="4:15" s="1" customFormat="1" ht="14.25">
      <c r="D399" s="27"/>
      <c r="E399" s="28"/>
      <c r="F399" s="27"/>
      <c r="G399" s="28"/>
      <c r="H399" s="29"/>
      <c r="K399" s="352"/>
      <c r="L399" s="352"/>
      <c r="M399" s="353"/>
      <c r="O399" s="29"/>
    </row>
    <row r="400" spans="4:15" s="1" customFormat="1" ht="14.25">
      <c r="D400" s="27"/>
      <c r="E400" s="28"/>
      <c r="F400" s="27"/>
      <c r="G400" s="28"/>
      <c r="H400" s="29"/>
      <c r="K400" s="352"/>
      <c r="L400" s="352"/>
      <c r="M400" s="353"/>
      <c r="O400" s="29"/>
    </row>
    <row r="401" spans="4:15" s="1" customFormat="1" ht="14.25">
      <c r="D401" s="27"/>
      <c r="E401" s="28"/>
      <c r="F401" s="27"/>
      <c r="G401" s="28"/>
      <c r="H401" s="29"/>
      <c r="K401" s="352"/>
      <c r="L401" s="352"/>
      <c r="M401" s="353"/>
      <c r="O401" s="29"/>
    </row>
    <row r="402" spans="4:15" s="1" customFormat="1" ht="14.25">
      <c r="D402" s="27"/>
      <c r="E402" s="28"/>
      <c r="F402" s="27"/>
      <c r="G402" s="28"/>
      <c r="H402" s="29"/>
      <c r="K402" s="352"/>
      <c r="L402" s="352"/>
      <c r="M402" s="353"/>
      <c r="O402" s="29"/>
    </row>
    <row r="403" spans="4:15" s="1" customFormat="1" ht="14.25">
      <c r="D403" s="27"/>
      <c r="E403" s="28"/>
      <c r="F403" s="27"/>
      <c r="G403" s="28"/>
      <c r="H403" s="29"/>
      <c r="K403" s="352"/>
      <c r="L403" s="352"/>
      <c r="M403" s="353"/>
      <c r="O403" s="29"/>
    </row>
    <row r="404" spans="4:15" s="1" customFormat="1" ht="14.25">
      <c r="D404" s="27"/>
      <c r="E404" s="28"/>
      <c r="F404" s="27"/>
      <c r="G404" s="28"/>
      <c r="H404" s="29"/>
      <c r="K404" s="352"/>
      <c r="L404" s="352"/>
      <c r="M404" s="353"/>
      <c r="O404" s="29"/>
    </row>
    <row r="405" spans="4:15" s="1" customFormat="1" ht="14.25">
      <c r="D405" s="27"/>
      <c r="E405" s="28"/>
      <c r="F405" s="27"/>
      <c r="G405" s="28"/>
      <c r="H405" s="29"/>
      <c r="K405" s="352"/>
      <c r="L405" s="352"/>
      <c r="M405" s="353"/>
      <c r="O405" s="29"/>
    </row>
    <row r="406" spans="4:15" s="1" customFormat="1" ht="14.25">
      <c r="D406" s="27"/>
      <c r="E406" s="28"/>
      <c r="F406" s="27"/>
      <c r="G406" s="28"/>
      <c r="H406" s="29"/>
      <c r="K406" s="352"/>
      <c r="L406" s="352"/>
      <c r="M406" s="353"/>
      <c r="O406" s="29"/>
    </row>
    <row r="407" spans="4:15" s="1" customFormat="1" ht="14.25">
      <c r="D407" s="27"/>
      <c r="E407" s="28"/>
      <c r="F407" s="27"/>
      <c r="G407" s="28"/>
      <c r="H407" s="29"/>
      <c r="K407" s="352"/>
      <c r="L407" s="352"/>
      <c r="M407" s="353"/>
      <c r="O407" s="29"/>
    </row>
    <row r="408" spans="4:15" s="1" customFormat="1" ht="14.25">
      <c r="D408" s="27"/>
      <c r="E408" s="28"/>
      <c r="F408" s="27"/>
      <c r="G408" s="28"/>
      <c r="H408" s="29"/>
      <c r="K408" s="352"/>
      <c r="L408" s="352"/>
      <c r="M408" s="353"/>
      <c r="O408" s="29"/>
    </row>
    <row r="409" spans="4:15" s="1" customFormat="1" ht="14.25">
      <c r="D409" s="27"/>
      <c r="E409" s="28"/>
      <c r="F409" s="27"/>
      <c r="G409" s="28"/>
      <c r="H409" s="29"/>
      <c r="K409" s="352"/>
      <c r="L409" s="352"/>
      <c r="M409" s="353"/>
      <c r="O409" s="29"/>
    </row>
    <row r="410" spans="4:15" s="1" customFormat="1" ht="14.25">
      <c r="D410" s="27"/>
      <c r="E410" s="28"/>
      <c r="F410" s="27"/>
      <c r="G410" s="28"/>
      <c r="H410" s="29"/>
      <c r="K410" s="352"/>
      <c r="L410" s="352"/>
      <c r="M410" s="353"/>
      <c r="O410" s="29"/>
    </row>
    <row r="411" spans="4:15" s="1" customFormat="1" ht="14.25">
      <c r="D411" s="27"/>
      <c r="E411" s="28"/>
      <c r="F411" s="27"/>
      <c r="G411" s="28"/>
      <c r="H411" s="29"/>
      <c r="K411" s="352"/>
      <c r="L411" s="352"/>
      <c r="M411" s="353"/>
      <c r="O411" s="29"/>
    </row>
    <row r="412" spans="4:15" s="1" customFormat="1" ht="14.25">
      <c r="D412" s="27"/>
      <c r="E412" s="28"/>
      <c r="F412" s="27"/>
      <c r="G412" s="28"/>
      <c r="H412" s="29"/>
      <c r="K412" s="352"/>
      <c r="L412" s="352"/>
      <c r="M412" s="353"/>
      <c r="O412" s="29"/>
    </row>
    <row r="413" spans="4:15" s="1" customFormat="1" ht="14.25">
      <c r="D413" s="27"/>
      <c r="E413" s="28"/>
      <c r="F413" s="27"/>
      <c r="G413" s="28"/>
      <c r="H413" s="29"/>
      <c r="K413" s="352"/>
      <c r="L413" s="352"/>
      <c r="M413" s="353"/>
      <c r="O413" s="29"/>
    </row>
    <row r="414" spans="4:15" s="1" customFormat="1" ht="14.25">
      <c r="D414" s="27"/>
      <c r="E414" s="28"/>
      <c r="F414" s="27"/>
      <c r="G414" s="28"/>
      <c r="H414" s="29"/>
      <c r="K414" s="352"/>
      <c r="L414" s="352"/>
      <c r="M414" s="353"/>
      <c r="O414" s="29"/>
    </row>
    <row r="415" spans="4:15" s="1" customFormat="1" ht="14.25">
      <c r="D415" s="27"/>
      <c r="E415" s="28"/>
      <c r="F415" s="27"/>
      <c r="G415" s="28"/>
      <c r="H415" s="29"/>
      <c r="K415" s="352"/>
      <c r="L415" s="352"/>
      <c r="M415" s="353"/>
      <c r="O415" s="29"/>
    </row>
    <row r="416" spans="4:15" s="1" customFormat="1" ht="14.25">
      <c r="D416" s="27"/>
      <c r="E416" s="28"/>
      <c r="F416" s="27"/>
      <c r="G416" s="28"/>
      <c r="H416" s="29"/>
      <c r="K416" s="352"/>
      <c r="L416" s="352"/>
      <c r="M416" s="353"/>
      <c r="O416" s="29"/>
    </row>
    <row r="417" spans="4:15" s="1" customFormat="1" ht="14.25">
      <c r="D417" s="27"/>
      <c r="E417" s="28"/>
      <c r="F417" s="27"/>
      <c r="G417" s="28"/>
      <c r="H417" s="29"/>
      <c r="K417" s="352"/>
      <c r="L417" s="352"/>
      <c r="M417" s="353"/>
      <c r="O417" s="29"/>
    </row>
    <row r="418" spans="4:15" s="1" customFormat="1" ht="14.25">
      <c r="D418" s="27"/>
      <c r="E418" s="28"/>
      <c r="F418" s="27"/>
      <c r="G418" s="28"/>
      <c r="H418" s="29"/>
      <c r="K418" s="352"/>
      <c r="L418" s="352"/>
      <c r="M418" s="353"/>
      <c r="O418" s="29"/>
    </row>
    <row r="419" spans="4:15" s="1" customFormat="1" ht="14.25">
      <c r="D419" s="27"/>
      <c r="E419" s="28"/>
      <c r="F419" s="27"/>
      <c r="G419" s="28"/>
      <c r="H419" s="29"/>
      <c r="K419" s="352"/>
      <c r="L419" s="352"/>
      <c r="M419" s="353"/>
      <c r="O419" s="29"/>
    </row>
    <row r="420" spans="4:15" s="1" customFormat="1" ht="14.25">
      <c r="D420" s="27"/>
      <c r="E420" s="28"/>
      <c r="F420" s="27"/>
      <c r="G420" s="28"/>
      <c r="H420" s="29"/>
      <c r="K420" s="352"/>
      <c r="L420" s="352"/>
      <c r="M420" s="353"/>
      <c r="O420" s="29"/>
    </row>
    <row r="421" spans="4:15" s="1" customFormat="1" ht="14.25">
      <c r="D421" s="27"/>
      <c r="E421" s="28"/>
      <c r="F421" s="27"/>
      <c r="G421" s="28"/>
      <c r="H421" s="29"/>
      <c r="K421" s="352"/>
      <c r="L421" s="352"/>
      <c r="M421" s="353"/>
      <c r="O421" s="29"/>
    </row>
    <row r="422" spans="4:15" s="1" customFormat="1" ht="14.25">
      <c r="D422" s="27"/>
      <c r="E422" s="28"/>
      <c r="F422" s="27"/>
      <c r="G422" s="28"/>
      <c r="H422" s="29"/>
      <c r="K422" s="352"/>
      <c r="L422" s="352"/>
      <c r="M422" s="353"/>
      <c r="O422" s="29"/>
    </row>
    <row r="423" spans="4:15" s="1" customFormat="1" ht="14.25">
      <c r="D423" s="27"/>
      <c r="E423" s="28"/>
      <c r="F423" s="27"/>
      <c r="G423" s="28"/>
      <c r="H423" s="29"/>
      <c r="K423" s="352"/>
      <c r="L423" s="352"/>
      <c r="M423" s="353"/>
      <c r="O423" s="29"/>
    </row>
    <row r="424" spans="4:15" s="1" customFormat="1" ht="14.25">
      <c r="D424" s="27"/>
      <c r="E424" s="28"/>
      <c r="F424" s="27"/>
      <c r="G424" s="28"/>
      <c r="H424" s="29"/>
      <c r="K424" s="352"/>
      <c r="L424" s="352"/>
      <c r="M424" s="353"/>
      <c r="O424" s="29"/>
    </row>
    <row r="425" spans="4:15" s="1" customFormat="1" ht="14.25">
      <c r="D425" s="27"/>
      <c r="E425" s="28"/>
      <c r="F425" s="27"/>
      <c r="G425" s="28"/>
      <c r="H425" s="29"/>
      <c r="K425" s="352"/>
      <c r="L425" s="352"/>
      <c r="M425" s="353"/>
      <c r="O425" s="29"/>
    </row>
    <row r="426" spans="4:15" s="1" customFormat="1" ht="14.25">
      <c r="D426" s="27"/>
      <c r="E426" s="28"/>
      <c r="F426" s="27"/>
      <c r="G426" s="28"/>
      <c r="H426" s="29"/>
      <c r="K426" s="352"/>
      <c r="L426" s="352"/>
      <c r="M426" s="353"/>
      <c r="O426" s="29"/>
    </row>
    <row r="427" spans="4:15" s="1" customFormat="1" ht="14.25">
      <c r="D427" s="27"/>
      <c r="E427" s="28"/>
      <c r="F427" s="27"/>
      <c r="G427" s="28"/>
      <c r="H427" s="29"/>
      <c r="K427" s="352"/>
      <c r="L427" s="352"/>
      <c r="M427" s="353"/>
      <c r="O427" s="29"/>
    </row>
    <row r="428" spans="4:15" s="1" customFormat="1" ht="14.25">
      <c r="D428" s="27"/>
      <c r="E428" s="28"/>
      <c r="F428" s="27"/>
      <c r="G428" s="28"/>
      <c r="H428" s="29"/>
      <c r="K428" s="352"/>
      <c r="L428" s="352"/>
      <c r="M428" s="353"/>
      <c r="O428" s="29"/>
    </row>
    <row r="429" spans="4:15" s="1" customFormat="1" ht="14.25">
      <c r="D429" s="27"/>
      <c r="E429" s="28"/>
      <c r="F429" s="27"/>
      <c r="G429" s="28"/>
      <c r="H429" s="29"/>
      <c r="K429" s="352"/>
      <c r="L429" s="352"/>
      <c r="M429" s="353"/>
      <c r="O429" s="29"/>
    </row>
    <row r="430" spans="4:15" s="1" customFormat="1" ht="14.25">
      <c r="D430" s="27"/>
      <c r="E430" s="28"/>
      <c r="F430" s="27"/>
      <c r="G430" s="28"/>
      <c r="H430" s="29"/>
      <c r="K430" s="352"/>
      <c r="L430" s="352"/>
      <c r="M430" s="353"/>
      <c r="O430" s="29"/>
    </row>
    <row r="431" spans="4:15" s="1" customFormat="1" ht="14.25">
      <c r="D431" s="27"/>
      <c r="E431" s="28"/>
      <c r="F431" s="27"/>
      <c r="G431" s="28"/>
      <c r="H431" s="29"/>
      <c r="K431" s="352"/>
      <c r="L431" s="352"/>
      <c r="M431" s="353"/>
      <c r="O431" s="29"/>
    </row>
    <row r="432" spans="4:15" s="1" customFormat="1" ht="14.25">
      <c r="D432" s="27"/>
      <c r="E432" s="28"/>
      <c r="F432" s="27"/>
      <c r="G432" s="28"/>
      <c r="H432" s="29"/>
      <c r="K432" s="352"/>
      <c r="L432" s="352"/>
      <c r="M432" s="353"/>
      <c r="O432" s="29"/>
    </row>
    <row r="433" spans="4:15" s="1" customFormat="1" ht="14.25">
      <c r="D433" s="27"/>
      <c r="E433" s="28"/>
      <c r="F433" s="27"/>
      <c r="G433" s="28"/>
      <c r="H433" s="29"/>
      <c r="K433" s="352"/>
      <c r="L433" s="352"/>
      <c r="M433" s="353"/>
      <c r="O433" s="29"/>
    </row>
    <row r="434" spans="4:15" s="1" customFormat="1" ht="14.25">
      <c r="D434" s="27"/>
      <c r="E434" s="28"/>
      <c r="F434" s="27"/>
      <c r="G434" s="28"/>
      <c r="H434" s="29"/>
      <c r="K434" s="352"/>
      <c r="L434" s="352"/>
      <c r="M434" s="353"/>
      <c r="O434" s="29"/>
    </row>
    <row r="435" spans="4:15" s="1" customFormat="1" ht="14.25">
      <c r="D435" s="27"/>
      <c r="E435" s="28"/>
      <c r="F435" s="27"/>
      <c r="G435" s="28"/>
      <c r="H435" s="29"/>
      <c r="K435" s="352"/>
      <c r="L435" s="352"/>
      <c r="M435" s="353"/>
      <c r="O435" s="29"/>
    </row>
    <row r="436" spans="4:15" s="1" customFormat="1" ht="14.25">
      <c r="D436" s="27"/>
      <c r="E436" s="28"/>
      <c r="F436" s="27"/>
      <c r="G436" s="28"/>
      <c r="H436" s="29"/>
      <c r="K436" s="352"/>
      <c r="L436" s="352"/>
      <c r="M436" s="353"/>
      <c r="O436" s="29"/>
    </row>
    <row r="437" spans="4:15" s="1" customFormat="1" ht="14.25">
      <c r="D437" s="27"/>
      <c r="E437" s="28"/>
      <c r="F437" s="27"/>
      <c r="G437" s="28"/>
      <c r="H437" s="29"/>
      <c r="K437" s="352"/>
      <c r="L437" s="352"/>
      <c r="M437" s="353"/>
      <c r="O437" s="29"/>
    </row>
    <row r="438" spans="4:15" s="1" customFormat="1" ht="14.25">
      <c r="D438" s="27"/>
      <c r="E438" s="28"/>
      <c r="F438" s="27"/>
      <c r="G438" s="28"/>
      <c r="H438" s="29"/>
      <c r="K438" s="352"/>
      <c r="L438" s="352"/>
      <c r="M438" s="353"/>
      <c r="O438" s="29"/>
    </row>
    <row r="439" spans="4:15" s="1" customFormat="1" ht="14.25">
      <c r="D439" s="27"/>
      <c r="E439" s="28"/>
      <c r="F439" s="27"/>
      <c r="G439" s="28"/>
      <c r="H439" s="29"/>
      <c r="K439" s="352"/>
      <c r="L439" s="352"/>
      <c r="M439" s="353"/>
      <c r="O439" s="29"/>
    </row>
    <row r="440" spans="4:15" s="1" customFormat="1" ht="14.25">
      <c r="D440" s="27"/>
      <c r="E440" s="28"/>
      <c r="F440" s="27"/>
      <c r="G440" s="28"/>
      <c r="H440" s="29"/>
      <c r="K440" s="352"/>
      <c r="L440" s="352"/>
      <c r="M440" s="353"/>
      <c r="O440" s="29"/>
    </row>
    <row r="441" spans="4:15" s="1" customFormat="1" ht="14.25">
      <c r="D441" s="27"/>
      <c r="E441" s="28"/>
      <c r="F441" s="27"/>
      <c r="G441" s="28"/>
      <c r="H441" s="29"/>
      <c r="K441" s="352"/>
      <c r="L441" s="352"/>
      <c r="M441" s="353"/>
      <c r="O441" s="29"/>
    </row>
    <row r="442" spans="4:15" s="1" customFormat="1" ht="14.25">
      <c r="D442" s="27"/>
      <c r="E442" s="28"/>
      <c r="F442" s="27"/>
      <c r="G442" s="28"/>
      <c r="H442" s="29"/>
      <c r="K442" s="352"/>
      <c r="L442" s="352"/>
      <c r="M442" s="353"/>
      <c r="O442" s="29"/>
    </row>
    <row r="443" spans="4:15" s="1" customFormat="1" ht="14.25">
      <c r="D443" s="27"/>
      <c r="E443" s="28"/>
      <c r="F443" s="27"/>
      <c r="G443" s="28"/>
      <c r="H443" s="29"/>
      <c r="K443" s="352"/>
      <c r="L443" s="352"/>
      <c r="M443" s="353"/>
      <c r="O443" s="29"/>
    </row>
    <row r="444" spans="4:15" s="1" customFormat="1" ht="14.25">
      <c r="D444" s="27"/>
      <c r="E444" s="28"/>
      <c r="F444" s="27"/>
      <c r="G444" s="28"/>
      <c r="H444" s="29"/>
      <c r="K444" s="352"/>
      <c r="L444" s="352"/>
      <c r="M444" s="353"/>
      <c r="O444" s="29"/>
    </row>
    <row r="445" spans="4:15" s="1" customFormat="1" ht="14.25">
      <c r="D445" s="27"/>
      <c r="E445" s="28"/>
      <c r="F445" s="27"/>
      <c r="G445" s="28"/>
      <c r="H445" s="29"/>
      <c r="K445" s="352"/>
      <c r="L445" s="352"/>
      <c r="M445" s="353"/>
      <c r="O445" s="29"/>
    </row>
    <row r="446" spans="4:15" s="1" customFormat="1" ht="14.25">
      <c r="D446" s="27"/>
      <c r="E446" s="28"/>
      <c r="F446" s="27"/>
      <c r="G446" s="28"/>
      <c r="H446" s="29"/>
      <c r="K446" s="352"/>
      <c r="L446" s="352"/>
      <c r="M446" s="353"/>
      <c r="O446" s="29"/>
    </row>
    <row r="447" spans="4:15" s="1" customFormat="1" ht="14.25">
      <c r="D447" s="27"/>
      <c r="E447" s="28"/>
      <c r="F447" s="27"/>
      <c r="G447" s="28"/>
      <c r="H447" s="29"/>
      <c r="K447" s="352"/>
      <c r="L447" s="352"/>
      <c r="M447" s="353"/>
      <c r="O447" s="29"/>
    </row>
    <row r="448" spans="4:15" s="1" customFormat="1" ht="14.25">
      <c r="D448" s="27"/>
      <c r="E448" s="28"/>
      <c r="F448" s="27"/>
      <c r="G448" s="28"/>
      <c r="H448" s="29"/>
      <c r="K448" s="352"/>
      <c r="L448" s="352"/>
      <c r="M448" s="353"/>
      <c r="O448" s="29"/>
    </row>
    <row r="449" spans="4:15" s="1" customFormat="1" ht="14.25">
      <c r="D449" s="27"/>
      <c r="E449" s="28"/>
      <c r="F449" s="27"/>
      <c r="G449" s="28"/>
      <c r="H449" s="29"/>
      <c r="K449" s="352"/>
      <c r="L449" s="352"/>
      <c r="M449" s="353"/>
      <c r="O449" s="29"/>
    </row>
    <row r="450" spans="4:15" s="1" customFormat="1" ht="14.25">
      <c r="D450" s="27"/>
      <c r="E450" s="28"/>
      <c r="F450" s="27"/>
      <c r="G450" s="28"/>
      <c r="H450" s="29"/>
      <c r="K450" s="352"/>
      <c r="L450" s="352"/>
      <c r="M450" s="353"/>
      <c r="O450" s="29"/>
    </row>
    <row r="451" spans="4:15" s="1" customFormat="1" ht="14.25">
      <c r="D451" s="27"/>
      <c r="E451" s="28"/>
      <c r="F451" s="27"/>
      <c r="G451" s="28"/>
      <c r="H451" s="29"/>
      <c r="K451" s="352"/>
      <c r="L451" s="352"/>
      <c r="M451" s="353"/>
      <c r="O451" s="29"/>
    </row>
    <row r="452" spans="4:15" s="1" customFormat="1" ht="14.25">
      <c r="D452" s="27"/>
      <c r="E452" s="28"/>
      <c r="F452" s="27"/>
      <c r="G452" s="28"/>
      <c r="H452" s="29"/>
      <c r="K452" s="352"/>
      <c r="L452" s="352"/>
      <c r="M452" s="353"/>
      <c r="O452" s="29"/>
    </row>
    <row r="453" spans="4:15" s="1" customFormat="1" ht="14.25">
      <c r="D453" s="27"/>
      <c r="E453" s="28"/>
      <c r="F453" s="27"/>
      <c r="G453" s="28"/>
      <c r="H453" s="29"/>
      <c r="K453" s="352"/>
      <c r="L453" s="352"/>
      <c r="M453" s="353"/>
      <c r="O453" s="29"/>
    </row>
    <row r="454" spans="4:15" s="1" customFormat="1" ht="14.25">
      <c r="D454" s="27"/>
      <c r="E454" s="28"/>
      <c r="F454" s="27"/>
      <c r="G454" s="28"/>
      <c r="H454" s="29"/>
      <c r="K454" s="352"/>
      <c r="L454" s="352"/>
      <c r="M454" s="353"/>
      <c r="O454" s="29"/>
    </row>
  </sheetData>
  <sheetProtection password="DBB9" sheet="1" objects="1" scenarios="1"/>
  <mergeCells count="47">
    <mergeCell ref="C2:M2"/>
    <mergeCell ref="C4:M4"/>
    <mergeCell ref="C6:H7"/>
    <mergeCell ref="I6:M6"/>
    <mergeCell ref="N6:O6"/>
    <mergeCell ref="D9:H9"/>
    <mergeCell ref="R6:S6"/>
    <mergeCell ref="T6:U6"/>
    <mergeCell ref="V6:W6"/>
    <mergeCell ref="X6:Y6"/>
    <mergeCell ref="P6:Q6"/>
    <mergeCell ref="AD6:AE6"/>
    <mergeCell ref="AF6:AG6"/>
    <mergeCell ref="AH6:AI6"/>
    <mergeCell ref="AJ6:AK6"/>
    <mergeCell ref="D8:H8"/>
    <mergeCell ref="Z6:AA6"/>
    <mergeCell ref="AB6:AC6"/>
    <mergeCell ref="D21:H21"/>
    <mergeCell ref="D10:H10"/>
    <mergeCell ref="D11:H11"/>
    <mergeCell ref="D12:H12"/>
    <mergeCell ref="D13:H13"/>
    <mergeCell ref="D14:H14"/>
    <mergeCell ref="D15:H15"/>
    <mergeCell ref="D16:H16"/>
    <mergeCell ref="D17:H17"/>
    <mergeCell ref="D18:H18"/>
    <mergeCell ref="D19:H19"/>
    <mergeCell ref="D20:H20"/>
    <mergeCell ref="D34:H34"/>
    <mergeCell ref="D22:H22"/>
    <mergeCell ref="D23:H23"/>
    <mergeCell ref="D25:H25"/>
    <mergeCell ref="D26:H26"/>
    <mergeCell ref="D27:H27"/>
    <mergeCell ref="D28:H28"/>
    <mergeCell ref="D29:H29"/>
    <mergeCell ref="D30:H30"/>
    <mergeCell ref="D31:H31"/>
    <mergeCell ref="D32:H32"/>
    <mergeCell ref="D33:H33"/>
    <mergeCell ref="D35:H35"/>
    <mergeCell ref="D36:H36"/>
    <mergeCell ref="D37:H37"/>
    <mergeCell ref="D38:H38"/>
    <mergeCell ref="AJ39:AJ45"/>
  </mergeCells>
  <conditionalFormatting sqref="K9">
    <cfRule type="cellIs" dxfId="2" priority="1" stopIfTrue="1" operator="equal">
      <formula>$I$9</formula>
    </cfRule>
  </conditionalFormatting>
  <pageMargins left="0.39370078740157483" right="0.39370078740157483" top="0.98425196850393704" bottom="0.98425196850393704" header="0.51181102362204722" footer="0.51181102362204722"/>
  <pageSetup paperSize="9" scale="81" fitToWidth="0" orientation="landscape" r:id="rId1"/>
  <headerFooter alignWithMargins="0">
    <oddFooter>&amp;LKMU-Finanzplanungstool der Thurgauer Kantonalbank&amp;CSeite &amp;P / &amp;N&amp;R&amp;D</oddFooter>
  </headerFooter>
  <colBreaks count="3" manualBreakCount="3">
    <brk id="19" min="1" max="38" man="1"/>
    <brk id="25" min="1" max="38" man="1"/>
    <brk id="31" min="1" max="38" man="1"/>
  </colBreak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454"/>
  <sheetViews>
    <sheetView showGridLines="0" showRowColHeaders="0" zoomScaleNormal="100" workbookViewId="0">
      <pane xSplit="13" ySplit="4" topLeftCell="N5" activePane="bottomRight" state="frozenSplit"/>
      <selection activeCell="F53" sqref="F53"/>
      <selection pane="topRight" activeCell="F53" sqref="F53"/>
      <selection pane="bottomLeft" activeCell="F53" sqref="F53"/>
      <selection pane="bottomRight" activeCell="F53" sqref="F53"/>
    </sheetView>
  </sheetViews>
  <sheetFormatPr baseColWidth="10" defaultRowHeight="16.5"/>
  <cols>
    <col min="1" max="1" width="11.5546875" style="34"/>
    <col min="2" max="2" width="4.77734375" style="34" customWidth="1"/>
    <col min="3" max="3" width="1.88671875" style="34" customWidth="1"/>
    <col min="4" max="4" width="9.77734375" style="350" customWidth="1"/>
    <col min="5" max="5" width="7.5546875" style="69" customWidth="1"/>
    <col min="6" max="6" width="9.77734375" style="350" customWidth="1"/>
    <col min="7" max="7" width="7" style="69" customWidth="1"/>
    <col min="8" max="8" width="6.21875" style="351" customWidth="1"/>
    <col min="9" max="10" width="10" style="34" customWidth="1"/>
    <col min="11" max="11" width="2.5546875" style="447" customWidth="1"/>
    <col min="12" max="12" width="10" style="447" customWidth="1"/>
    <col min="13" max="13" width="5.5546875" style="448" customWidth="1"/>
    <col min="14" max="14" width="9.77734375" style="34" customWidth="1"/>
    <col min="15" max="15" width="9.77734375" style="351" customWidth="1"/>
    <col min="16" max="37" width="9.77734375" style="34" customWidth="1"/>
    <col min="38" max="16384" width="11.5546875" style="34"/>
  </cols>
  <sheetData>
    <row r="1" spans="1:37" s="1" customFormat="1" ht="14.25" hidden="1">
      <c r="D1" s="27"/>
      <c r="E1" s="28"/>
      <c r="F1" s="27"/>
      <c r="G1" s="28"/>
      <c r="H1" s="29"/>
      <c r="K1" s="352"/>
      <c r="L1" s="352"/>
      <c r="M1" s="353"/>
      <c r="O1" s="29"/>
    </row>
    <row r="2" spans="1:37" s="1" customFormat="1" ht="15" customHeight="1">
      <c r="C2" s="613" t="str">
        <f>IF(Hauptübersicht!E13="","Bitte Firma unter 'Home' ergänzen",Hauptübersicht!E13)</f>
        <v>Bitte Firma unter 'Home' ergänzen</v>
      </c>
      <c r="D2" s="614"/>
      <c r="E2" s="614"/>
      <c r="F2" s="614"/>
      <c r="G2" s="614"/>
      <c r="H2" s="614"/>
      <c r="I2" s="614"/>
      <c r="J2" s="614"/>
      <c r="K2" s="614"/>
      <c r="L2" s="614"/>
      <c r="M2" s="615"/>
      <c r="O2" s="29"/>
    </row>
    <row r="3" spans="1:37" s="1" customFormat="1" ht="15" customHeight="1">
      <c r="D3" s="27"/>
      <c r="E3" s="28"/>
      <c r="F3" s="27"/>
      <c r="G3" s="28"/>
      <c r="H3" s="29"/>
      <c r="K3" s="352"/>
      <c r="L3" s="352"/>
      <c r="M3" s="353"/>
      <c r="O3" s="29"/>
    </row>
    <row r="4" spans="1:37" s="1" customFormat="1" ht="27" customHeight="1">
      <c r="A4" s="72"/>
      <c r="C4" s="652" t="str">
        <f>CONCATENATE("Liquiditätsplan ",Hauptübersicht!K16)</f>
        <v>Liquiditätsplan 4</v>
      </c>
      <c r="D4" s="652"/>
      <c r="E4" s="652"/>
      <c r="F4" s="652"/>
      <c r="G4" s="652"/>
      <c r="H4" s="652"/>
      <c r="I4" s="652"/>
      <c r="J4" s="652"/>
      <c r="K4" s="652"/>
      <c r="L4" s="652"/>
      <c r="M4" s="652"/>
      <c r="N4" s="140"/>
      <c r="O4" s="140"/>
      <c r="P4" s="265"/>
      <c r="Q4" s="265"/>
      <c r="R4" s="265"/>
      <c r="S4" s="265"/>
      <c r="T4" s="265"/>
      <c r="U4" s="265"/>
      <c r="V4" s="265"/>
      <c r="W4" s="265"/>
      <c r="X4" s="265"/>
      <c r="Y4" s="265"/>
      <c r="Z4" s="265"/>
      <c r="AA4" s="265"/>
      <c r="AB4" s="265"/>
      <c r="AC4" s="265"/>
      <c r="AD4" s="265"/>
      <c r="AE4" s="265"/>
      <c r="AF4" s="265"/>
      <c r="AG4" s="265"/>
      <c r="AH4" s="265"/>
      <c r="AI4" s="265"/>
      <c r="AJ4" s="265"/>
      <c r="AK4" s="265"/>
    </row>
    <row r="5" spans="1:37" s="1" customFormat="1">
      <c r="A5" s="73"/>
      <c r="D5" s="27"/>
      <c r="E5" s="28"/>
      <c r="F5" s="27"/>
      <c r="G5" s="28"/>
      <c r="H5" s="29"/>
      <c r="K5" s="352"/>
      <c r="L5" s="352"/>
      <c r="M5" s="353"/>
      <c r="O5" s="29"/>
    </row>
    <row r="6" spans="1:37" s="1" customFormat="1">
      <c r="A6" s="75"/>
      <c r="C6" s="653">
        <f>Hauptübersicht!$E$16</f>
        <v>0</v>
      </c>
      <c r="D6" s="654"/>
      <c r="E6" s="654"/>
      <c r="F6" s="654"/>
      <c r="G6" s="654"/>
      <c r="H6" s="655"/>
      <c r="I6" s="659" t="s">
        <v>125</v>
      </c>
      <c r="J6" s="660"/>
      <c r="K6" s="660"/>
      <c r="L6" s="660"/>
      <c r="M6" s="661"/>
      <c r="N6" s="647" t="str">
        <f>Hauptübersicht!M14</f>
        <v>Januar</v>
      </c>
      <c r="O6" s="648"/>
      <c r="P6" s="647" t="str">
        <f>Hauptübersicht!N14</f>
        <v>Februar</v>
      </c>
      <c r="Q6" s="648"/>
      <c r="R6" s="647" t="str">
        <f>Hauptübersicht!O14</f>
        <v>März</v>
      </c>
      <c r="S6" s="648"/>
      <c r="T6" s="647" t="str">
        <f>Hauptübersicht!P14</f>
        <v>April</v>
      </c>
      <c r="U6" s="648"/>
      <c r="V6" s="647" t="str">
        <f>Hauptübersicht!Q14</f>
        <v>Mai</v>
      </c>
      <c r="W6" s="648"/>
      <c r="X6" s="647" t="str">
        <f>Hauptübersicht!R14</f>
        <v>Juni</v>
      </c>
      <c r="Y6" s="648"/>
      <c r="Z6" s="647" t="str">
        <f>Hauptübersicht!S14</f>
        <v xml:space="preserve">Juli </v>
      </c>
      <c r="AA6" s="648"/>
      <c r="AB6" s="647" t="str">
        <f>Hauptübersicht!T14</f>
        <v>August</v>
      </c>
      <c r="AC6" s="648"/>
      <c r="AD6" s="647" t="str">
        <f>Hauptübersicht!U14</f>
        <v>September</v>
      </c>
      <c r="AE6" s="648"/>
      <c r="AF6" s="647" t="str">
        <f>Hauptübersicht!V14</f>
        <v>Oktober</v>
      </c>
      <c r="AG6" s="648"/>
      <c r="AH6" s="647" t="str">
        <f>Hauptübersicht!W14</f>
        <v>November</v>
      </c>
      <c r="AI6" s="648"/>
      <c r="AJ6" s="647" t="str">
        <f>Hauptübersicht!X14</f>
        <v>Dezember</v>
      </c>
      <c r="AK6" s="649"/>
    </row>
    <row r="7" spans="1:37" s="1" customFormat="1" ht="14.25">
      <c r="A7" s="252"/>
      <c r="C7" s="656"/>
      <c r="D7" s="657"/>
      <c r="E7" s="657"/>
      <c r="F7" s="657"/>
      <c r="G7" s="657"/>
      <c r="H7" s="658"/>
      <c r="I7" s="354" t="s">
        <v>171</v>
      </c>
      <c r="J7" s="355" t="s">
        <v>170</v>
      </c>
      <c r="K7" s="356"/>
      <c r="L7" s="357" t="s">
        <v>126</v>
      </c>
      <c r="M7" s="358" t="s">
        <v>172</v>
      </c>
      <c r="N7" s="359" t="s">
        <v>127</v>
      </c>
      <c r="O7" s="360" t="s">
        <v>128</v>
      </c>
      <c r="P7" s="359" t="s">
        <v>127</v>
      </c>
      <c r="Q7" s="360" t="s">
        <v>128</v>
      </c>
      <c r="R7" s="359" t="s">
        <v>127</v>
      </c>
      <c r="S7" s="360" t="s">
        <v>128</v>
      </c>
      <c r="T7" s="359" t="s">
        <v>127</v>
      </c>
      <c r="U7" s="360" t="s">
        <v>128</v>
      </c>
      <c r="V7" s="359" t="s">
        <v>127</v>
      </c>
      <c r="W7" s="360" t="s">
        <v>128</v>
      </c>
      <c r="X7" s="359" t="s">
        <v>127</v>
      </c>
      <c r="Y7" s="360" t="s">
        <v>128</v>
      </c>
      <c r="Z7" s="359" t="s">
        <v>127</v>
      </c>
      <c r="AA7" s="360" t="s">
        <v>128</v>
      </c>
      <c r="AB7" s="359" t="s">
        <v>127</v>
      </c>
      <c r="AC7" s="360" t="s">
        <v>128</v>
      </c>
      <c r="AD7" s="359" t="s">
        <v>127</v>
      </c>
      <c r="AE7" s="360" t="s">
        <v>128</v>
      </c>
      <c r="AF7" s="359" t="s">
        <v>127</v>
      </c>
      <c r="AG7" s="360" t="s">
        <v>128</v>
      </c>
      <c r="AH7" s="359" t="s">
        <v>127</v>
      </c>
      <c r="AI7" s="360" t="s">
        <v>128</v>
      </c>
      <c r="AJ7" s="359" t="s">
        <v>127</v>
      </c>
      <c r="AK7" s="361" t="s">
        <v>128</v>
      </c>
    </row>
    <row r="8" spans="1:37" s="1" customFormat="1" ht="13.5">
      <c r="A8" s="252"/>
      <c r="C8" s="320"/>
      <c r="D8" s="621" t="s">
        <v>146</v>
      </c>
      <c r="E8" s="621"/>
      <c r="F8" s="621"/>
      <c r="G8" s="621"/>
      <c r="H8" s="622"/>
      <c r="I8" s="362">
        <f>'Output Planbilanz'!J8</f>
        <v>0</v>
      </c>
      <c r="J8" s="363">
        <f>N8</f>
        <v>0</v>
      </c>
      <c r="K8" s="26" t="str">
        <f t="shared" ref="K8:K38" si="0">IF(J8-I8&gt;1,"û",IF(J8-I8&lt;-1,"û","ü"))</f>
        <v>ü</v>
      </c>
      <c r="L8" s="364">
        <f>N8</f>
        <v>0</v>
      </c>
      <c r="M8" s="365">
        <f>L8/IF(I8=0,1,I8)</f>
        <v>0</v>
      </c>
      <c r="N8" s="366">
        <f>I8</f>
        <v>0</v>
      </c>
      <c r="O8" s="367">
        <f>I8</f>
        <v>0</v>
      </c>
      <c r="P8" s="366">
        <f>N36</f>
        <v>0</v>
      </c>
      <c r="Q8" s="367">
        <f>+O36</f>
        <v>0</v>
      </c>
      <c r="R8" s="366">
        <f>+P36</f>
        <v>0</v>
      </c>
      <c r="S8" s="367">
        <f>+Q36</f>
        <v>0</v>
      </c>
      <c r="T8" s="366">
        <f>+R36</f>
        <v>0</v>
      </c>
      <c r="U8" s="367">
        <f>+S36</f>
        <v>0</v>
      </c>
      <c r="V8" s="366">
        <f>T36</f>
        <v>0</v>
      </c>
      <c r="W8" s="367">
        <f>+U36</f>
        <v>0</v>
      </c>
      <c r="X8" s="366">
        <f>V36</f>
        <v>0</v>
      </c>
      <c r="Y8" s="367">
        <f>+W36</f>
        <v>0</v>
      </c>
      <c r="Z8" s="366">
        <f>+X36</f>
        <v>0</v>
      </c>
      <c r="AA8" s="367">
        <f>+Y36</f>
        <v>0</v>
      </c>
      <c r="AB8" s="366">
        <f>+Z36</f>
        <v>0</v>
      </c>
      <c r="AC8" s="367">
        <f>+AA36</f>
        <v>0</v>
      </c>
      <c r="AD8" s="366">
        <f>AB36</f>
        <v>0</v>
      </c>
      <c r="AE8" s="367">
        <f>+AC36</f>
        <v>0</v>
      </c>
      <c r="AF8" s="366">
        <f>+AD36</f>
        <v>0</v>
      </c>
      <c r="AG8" s="367">
        <f>+AE36</f>
        <v>0</v>
      </c>
      <c r="AH8" s="366">
        <f>+AF36</f>
        <v>0</v>
      </c>
      <c r="AI8" s="367">
        <f>+AG36</f>
        <v>0</v>
      </c>
      <c r="AJ8" s="366">
        <f>AH36</f>
        <v>0</v>
      </c>
      <c r="AK8" s="368">
        <f>+AI36</f>
        <v>0</v>
      </c>
    </row>
    <row r="9" spans="1:37" s="1" customFormat="1" ht="13.5">
      <c r="A9" s="252"/>
      <c r="C9" s="369"/>
      <c r="D9" s="650" t="s">
        <v>148</v>
      </c>
      <c r="E9" s="650"/>
      <c r="F9" s="650"/>
      <c r="G9" s="650"/>
      <c r="H9" s="651"/>
      <c r="I9" s="370">
        <f>'Output Planerfolgsrechnung'!J8+'Output Mittelflussrechnung'!J13</f>
        <v>0</v>
      </c>
      <c r="J9" s="371">
        <f>N9+P9+R9+T9+V9+X9+Z9+AB9+AD9+AF9+AH9+AJ9</f>
        <v>0</v>
      </c>
      <c r="K9" s="17" t="str">
        <f t="shared" si="0"/>
        <v>ü</v>
      </c>
      <c r="L9" s="372">
        <f>O9+Q9+S9+U9+W9+Y9+AA9+AC9+AE9+AG9+AI9+AK9</f>
        <v>0</v>
      </c>
      <c r="M9" s="373">
        <f t="shared" ref="M9:M37" si="1">L9/IF(I9=0,1,I9)</f>
        <v>0</v>
      </c>
      <c r="N9" s="374"/>
      <c r="O9" s="375"/>
      <c r="P9" s="374"/>
      <c r="Q9" s="375"/>
      <c r="R9" s="374"/>
      <c r="S9" s="375"/>
      <c r="T9" s="374"/>
      <c r="U9" s="375"/>
      <c r="V9" s="374"/>
      <c r="W9" s="375"/>
      <c r="X9" s="374"/>
      <c r="Y9" s="375"/>
      <c r="Z9" s="374"/>
      <c r="AA9" s="375"/>
      <c r="AB9" s="374"/>
      <c r="AC9" s="375"/>
      <c r="AD9" s="374"/>
      <c r="AE9" s="375"/>
      <c r="AF9" s="374"/>
      <c r="AG9" s="375"/>
      <c r="AH9" s="374"/>
      <c r="AI9" s="375"/>
      <c r="AJ9" s="374"/>
      <c r="AK9" s="376"/>
    </row>
    <row r="10" spans="1:37" s="1" customFormat="1" ht="13.5">
      <c r="C10" s="377" t="s">
        <v>129</v>
      </c>
      <c r="D10" s="639" t="s">
        <v>173</v>
      </c>
      <c r="E10" s="639"/>
      <c r="F10" s="639"/>
      <c r="G10" s="639"/>
      <c r="H10" s="640"/>
      <c r="I10" s="378">
        <f>IF('Output Mittelflussrechnung'!J14&gt;0,'Output Mittelflussrechnung'!J14,0)+IF('Output Mittelflussrechnung'!J17&gt;0,'Output Mittelflussrechnung'!J17,0)</f>
        <v>0</v>
      </c>
      <c r="J10" s="379">
        <f>N10+P10+R10+T10+V10+X10+Z10+AB10+AD10+AF10+AH10+AJ10</f>
        <v>0</v>
      </c>
      <c r="K10" s="18" t="str">
        <f t="shared" si="0"/>
        <v>ü</v>
      </c>
      <c r="L10" s="380">
        <f>O10+Q10+S10+U10+W10+Y10+AA10+AC10+AE10+AG10+AI10+AK10</f>
        <v>0</v>
      </c>
      <c r="M10" s="381">
        <f t="shared" si="1"/>
        <v>0</v>
      </c>
      <c r="N10" s="382"/>
      <c r="O10" s="383"/>
      <c r="P10" s="382"/>
      <c r="Q10" s="383"/>
      <c r="R10" s="382"/>
      <c r="S10" s="383"/>
      <c r="T10" s="382"/>
      <c r="U10" s="383"/>
      <c r="V10" s="382"/>
      <c r="W10" s="383"/>
      <c r="X10" s="382"/>
      <c r="Y10" s="383"/>
      <c r="Z10" s="382"/>
      <c r="AA10" s="383"/>
      <c r="AB10" s="382"/>
      <c r="AC10" s="383"/>
      <c r="AD10" s="382"/>
      <c r="AE10" s="383"/>
      <c r="AF10" s="382"/>
      <c r="AG10" s="383"/>
      <c r="AH10" s="382"/>
      <c r="AI10" s="383"/>
      <c r="AJ10" s="382"/>
      <c r="AK10" s="384"/>
    </row>
    <row r="11" spans="1:37" s="1" customFormat="1" ht="13.5">
      <c r="C11" s="377" t="s">
        <v>129</v>
      </c>
      <c r="D11" s="641"/>
      <c r="E11" s="641"/>
      <c r="F11" s="641"/>
      <c r="G11" s="641"/>
      <c r="H11" s="642"/>
      <c r="I11" s="378"/>
      <c r="J11" s="379">
        <f>N11+P11+R11+T11+V11+X11+Z11+AB11+AD11+AF11+AH11+AJ11</f>
        <v>0</v>
      </c>
      <c r="K11" s="18" t="str">
        <f t="shared" si="0"/>
        <v>ü</v>
      </c>
      <c r="L11" s="380">
        <f>O11+Q11+S11+U11+W11+Y11+AA11+AC11+AE11+AG11+AI11+AK11</f>
        <v>0</v>
      </c>
      <c r="M11" s="381">
        <f t="shared" si="1"/>
        <v>0</v>
      </c>
      <c r="N11" s="382"/>
      <c r="O11" s="383"/>
      <c r="P11" s="382"/>
      <c r="Q11" s="383"/>
      <c r="R11" s="382"/>
      <c r="S11" s="383"/>
      <c r="T11" s="382"/>
      <c r="U11" s="383"/>
      <c r="V11" s="382"/>
      <c r="W11" s="383"/>
      <c r="X11" s="382"/>
      <c r="Y11" s="383"/>
      <c r="Z11" s="382"/>
      <c r="AA11" s="383"/>
      <c r="AB11" s="382"/>
      <c r="AC11" s="383"/>
      <c r="AD11" s="382"/>
      <c r="AE11" s="383"/>
      <c r="AF11" s="382"/>
      <c r="AG11" s="383"/>
      <c r="AH11" s="382"/>
      <c r="AI11" s="383"/>
      <c r="AJ11" s="382"/>
      <c r="AK11" s="384"/>
    </row>
    <row r="12" spans="1:37" s="1" customFormat="1" ht="13.5">
      <c r="C12" s="385" t="s">
        <v>129</v>
      </c>
      <c r="D12" s="643"/>
      <c r="E12" s="643"/>
      <c r="F12" s="643"/>
      <c r="G12" s="643"/>
      <c r="H12" s="644"/>
      <c r="I12" s="386"/>
      <c r="J12" s="387">
        <f>N12+P12+R12+T12+V12+X12+Z12+AB12+AD12+AF12+AH12+AJ12</f>
        <v>0</v>
      </c>
      <c r="K12" s="19" t="str">
        <f t="shared" si="0"/>
        <v>ü</v>
      </c>
      <c r="L12" s="388">
        <f>O12+Q12+S12+U12+W12+Y12+AA12+AC12+AE12+AG12+AI12+AK12</f>
        <v>0</v>
      </c>
      <c r="M12" s="389">
        <f t="shared" si="1"/>
        <v>0</v>
      </c>
      <c r="N12" s="390"/>
      <c r="O12" s="391"/>
      <c r="P12" s="390"/>
      <c r="Q12" s="391"/>
      <c r="R12" s="390"/>
      <c r="S12" s="391"/>
      <c r="T12" s="390"/>
      <c r="U12" s="391"/>
      <c r="V12" s="390"/>
      <c r="W12" s="391"/>
      <c r="X12" s="390"/>
      <c r="Y12" s="391"/>
      <c r="Z12" s="390"/>
      <c r="AA12" s="391"/>
      <c r="AB12" s="390"/>
      <c r="AC12" s="391"/>
      <c r="AD12" s="390"/>
      <c r="AE12" s="391"/>
      <c r="AF12" s="390"/>
      <c r="AG12" s="391"/>
      <c r="AH12" s="390"/>
      <c r="AI12" s="391"/>
      <c r="AJ12" s="390"/>
      <c r="AK12" s="392"/>
    </row>
    <row r="13" spans="1:37" s="1" customFormat="1" ht="13.5">
      <c r="C13" s="393" t="s">
        <v>129</v>
      </c>
      <c r="D13" s="645" t="s">
        <v>131</v>
      </c>
      <c r="E13" s="645"/>
      <c r="F13" s="645"/>
      <c r="G13" s="645"/>
      <c r="H13" s="646"/>
      <c r="I13" s="394">
        <f t="shared" ref="I13:AK13" si="2">SUM(I9:I12)</f>
        <v>0</v>
      </c>
      <c r="J13" s="395">
        <f t="shared" si="2"/>
        <v>0</v>
      </c>
      <c r="K13" s="23" t="str">
        <f t="shared" si="0"/>
        <v>ü</v>
      </c>
      <c r="L13" s="396">
        <f t="shared" si="2"/>
        <v>0</v>
      </c>
      <c r="M13" s="397">
        <f t="shared" si="1"/>
        <v>0</v>
      </c>
      <c r="N13" s="398">
        <f t="shared" si="2"/>
        <v>0</v>
      </c>
      <c r="O13" s="399">
        <f t="shared" si="2"/>
        <v>0</v>
      </c>
      <c r="P13" s="398">
        <f t="shared" si="2"/>
        <v>0</v>
      </c>
      <c r="Q13" s="399">
        <f t="shared" si="2"/>
        <v>0</v>
      </c>
      <c r="R13" s="398">
        <f t="shared" si="2"/>
        <v>0</v>
      </c>
      <c r="S13" s="399">
        <f t="shared" si="2"/>
        <v>0</v>
      </c>
      <c r="T13" s="398">
        <f t="shared" si="2"/>
        <v>0</v>
      </c>
      <c r="U13" s="399">
        <f t="shared" si="2"/>
        <v>0</v>
      </c>
      <c r="V13" s="398">
        <f t="shared" si="2"/>
        <v>0</v>
      </c>
      <c r="W13" s="399">
        <f t="shared" si="2"/>
        <v>0</v>
      </c>
      <c r="X13" s="398">
        <f t="shared" si="2"/>
        <v>0</v>
      </c>
      <c r="Y13" s="399">
        <f t="shared" si="2"/>
        <v>0</v>
      </c>
      <c r="Z13" s="398">
        <f t="shared" si="2"/>
        <v>0</v>
      </c>
      <c r="AA13" s="399">
        <f t="shared" si="2"/>
        <v>0</v>
      </c>
      <c r="AB13" s="398">
        <f t="shared" si="2"/>
        <v>0</v>
      </c>
      <c r="AC13" s="399">
        <f t="shared" si="2"/>
        <v>0</v>
      </c>
      <c r="AD13" s="398">
        <f t="shared" si="2"/>
        <v>0</v>
      </c>
      <c r="AE13" s="399">
        <f t="shared" si="2"/>
        <v>0</v>
      </c>
      <c r="AF13" s="398">
        <f t="shared" si="2"/>
        <v>0</v>
      </c>
      <c r="AG13" s="399">
        <f t="shared" si="2"/>
        <v>0</v>
      </c>
      <c r="AH13" s="398">
        <f t="shared" si="2"/>
        <v>0</v>
      </c>
      <c r="AI13" s="399">
        <f t="shared" si="2"/>
        <v>0</v>
      </c>
      <c r="AJ13" s="398">
        <f t="shared" si="2"/>
        <v>0</v>
      </c>
      <c r="AK13" s="400">
        <f t="shared" si="2"/>
        <v>0</v>
      </c>
    </row>
    <row r="14" spans="1:37" s="1" customFormat="1" ht="13.5">
      <c r="C14" s="401" t="s">
        <v>130</v>
      </c>
      <c r="D14" s="621" t="s">
        <v>132</v>
      </c>
      <c r="E14" s="621"/>
      <c r="F14" s="621"/>
      <c r="G14" s="621"/>
      <c r="H14" s="622"/>
      <c r="I14" s="362">
        <f t="shared" ref="I14:AK14" si="3">+I8+I13</f>
        <v>0</v>
      </c>
      <c r="J14" s="363">
        <f t="shared" si="3"/>
        <v>0</v>
      </c>
      <c r="K14" s="26" t="str">
        <f t="shared" si="0"/>
        <v>ü</v>
      </c>
      <c r="L14" s="364">
        <f t="shared" si="3"/>
        <v>0</v>
      </c>
      <c r="M14" s="365">
        <f t="shared" si="1"/>
        <v>0</v>
      </c>
      <c r="N14" s="362">
        <f t="shared" si="3"/>
        <v>0</v>
      </c>
      <c r="O14" s="402">
        <f t="shared" si="3"/>
        <v>0</v>
      </c>
      <c r="P14" s="362">
        <f t="shared" si="3"/>
        <v>0</v>
      </c>
      <c r="Q14" s="402">
        <f t="shared" si="3"/>
        <v>0</v>
      </c>
      <c r="R14" s="362">
        <f t="shared" si="3"/>
        <v>0</v>
      </c>
      <c r="S14" s="402">
        <f t="shared" si="3"/>
        <v>0</v>
      </c>
      <c r="T14" s="362">
        <f t="shared" si="3"/>
        <v>0</v>
      </c>
      <c r="U14" s="402">
        <f t="shared" si="3"/>
        <v>0</v>
      </c>
      <c r="V14" s="362">
        <f t="shared" si="3"/>
        <v>0</v>
      </c>
      <c r="W14" s="402">
        <f t="shared" si="3"/>
        <v>0</v>
      </c>
      <c r="X14" s="362">
        <f t="shared" si="3"/>
        <v>0</v>
      </c>
      <c r="Y14" s="402">
        <f t="shared" si="3"/>
        <v>0</v>
      </c>
      <c r="Z14" s="362">
        <f t="shared" si="3"/>
        <v>0</v>
      </c>
      <c r="AA14" s="402">
        <f t="shared" si="3"/>
        <v>0</v>
      </c>
      <c r="AB14" s="362">
        <f t="shared" si="3"/>
        <v>0</v>
      </c>
      <c r="AC14" s="402">
        <f t="shared" si="3"/>
        <v>0</v>
      </c>
      <c r="AD14" s="362">
        <f t="shared" si="3"/>
        <v>0</v>
      </c>
      <c r="AE14" s="402">
        <f t="shared" si="3"/>
        <v>0</v>
      </c>
      <c r="AF14" s="362">
        <f t="shared" si="3"/>
        <v>0</v>
      </c>
      <c r="AG14" s="402">
        <f t="shared" si="3"/>
        <v>0</v>
      </c>
      <c r="AH14" s="362">
        <f t="shared" si="3"/>
        <v>0</v>
      </c>
      <c r="AI14" s="403">
        <f t="shared" si="3"/>
        <v>0</v>
      </c>
      <c r="AJ14" s="362">
        <f t="shared" si="3"/>
        <v>0</v>
      </c>
      <c r="AK14" s="404">
        <f t="shared" si="3"/>
        <v>0</v>
      </c>
    </row>
    <row r="15" spans="1:37" s="1" customFormat="1" ht="13.5">
      <c r="C15" s="385" t="s">
        <v>133</v>
      </c>
      <c r="D15" s="635" t="s">
        <v>134</v>
      </c>
      <c r="E15" s="635"/>
      <c r="F15" s="635"/>
      <c r="G15" s="635"/>
      <c r="H15" s="636"/>
      <c r="I15" s="405">
        <f>'Output Planerfolgsrechnung'!J9-'Output Mittelflussrechnung'!J16-'Output Mittelflussrechnung'!J15</f>
        <v>0</v>
      </c>
      <c r="J15" s="406">
        <f t="shared" ref="J15:J23" si="4">N15+P15+R15+T15+V15+X15+Z15+AB15+AD15+AF15+AH15+AJ15</f>
        <v>0</v>
      </c>
      <c r="K15" s="21" t="str">
        <f t="shared" si="0"/>
        <v>ü</v>
      </c>
      <c r="L15" s="407">
        <f t="shared" ref="L15:L23" si="5">O15+Q15+S15+U15+W15+Y15+AA15+AC15+AE15+AG15+AI15+AK15</f>
        <v>0</v>
      </c>
      <c r="M15" s="408">
        <f t="shared" si="1"/>
        <v>0</v>
      </c>
      <c r="N15" s="409"/>
      <c r="O15" s="410"/>
      <c r="P15" s="409"/>
      <c r="Q15" s="410"/>
      <c r="R15" s="409"/>
      <c r="S15" s="410"/>
      <c r="T15" s="409"/>
      <c r="U15" s="410"/>
      <c r="V15" s="409"/>
      <c r="W15" s="410"/>
      <c r="X15" s="409"/>
      <c r="Y15" s="410"/>
      <c r="Z15" s="409"/>
      <c r="AA15" s="410"/>
      <c r="AB15" s="409"/>
      <c r="AC15" s="410"/>
      <c r="AD15" s="409"/>
      <c r="AE15" s="410"/>
      <c r="AF15" s="409"/>
      <c r="AG15" s="410"/>
      <c r="AH15" s="409"/>
      <c r="AI15" s="411"/>
      <c r="AJ15" s="409"/>
      <c r="AK15" s="410"/>
    </row>
    <row r="16" spans="1:37" s="1" customFormat="1" ht="13.5">
      <c r="C16" s="412" t="s">
        <v>133</v>
      </c>
      <c r="D16" s="637" t="s">
        <v>57</v>
      </c>
      <c r="E16" s="637"/>
      <c r="F16" s="637"/>
      <c r="G16" s="637"/>
      <c r="H16" s="638"/>
      <c r="I16" s="378">
        <f>'Output Planerfolgsrechnung'!J11</f>
        <v>0</v>
      </c>
      <c r="J16" s="379">
        <f t="shared" si="4"/>
        <v>0</v>
      </c>
      <c r="K16" s="18" t="str">
        <f t="shared" si="0"/>
        <v>ü</v>
      </c>
      <c r="L16" s="380">
        <f t="shared" si="5"/>
        <v>0</v>
      </c>
      <c r="M16" s="381">
        <f t="shared" si="1"/>
        <v>0</v>
      </c>
      <c r="N16" s="382"/>
      <c r="O16" s="384"/>
      <c r="P16" s="382"/>
      <c r="Q16" s="384"/>
      <c r="R16" s="382"/>
      <c r="S16" s="384"/>
      <c r="T16" s="382"/>
      <c r="U16" s="384"/>
      <c r="V16" s="382"/>
      <c r="W16" s="384"/>
      <c r="X16" s="382"/>
      <c r="Y16" s="384"/>
      <c r="Z16" s="382"/>
      <c r="AA16" s="384"/>
      <c r="AB16" s="382"/>
      <c r="AC16" s="384"/>
      <c r="AD16" s="382"/>
      <c r="AE16" s="384"/>
      <c r="AF16" s="382"/>
      <c r="AG16" s="384"/>
      <c r="AH16" s="382"/>
      <c r="AI16" s="413"/>
      <c r="AJ16" s="382"/>
      <c r="AK16" s="384"/>
    </row>
    <row r="17" spans="3:37" s="1" customFormat="1" ht="13.5">
      <c r="C17" s="412" t="s">
        <v>133</v>
      </c>
      <c r="D17" s="637" t="s">
        <v>179</v>
      </c>
      <c r="E17" s="637"/>
      <c r="F17" s="637"/>
      <c r="G17" s="637"/>
      <c r="H17" s="638"/>
      <c r="I17" s="378">
        <f>'Output Planerfolgsrechnung'!J12</f>
        <v>0</v>
      </c>
      <c r="J17" s="379">
        <f t="shared" si="4"/>
        <v>0</v>
      </c>
      <c r="K17" s="18" t="str">
        <f t="shared" si="0"/>
        <v>ü</v>
      </c>
      <c r="L17" s="380">
        <f t="shared" si="5"/>
        <v>0</v>
      </c>
      <c r="M17" s="381">
        <f t="shared" si="1"/>
        <v>0</v>
      </c>
      <c r="N17" s="382"/>
      <c r="O17" s="384"/>
      <c r="P17" s="382"/>
      <c r="Q17" s="384"/>
      <c r="R17" s="382"/>
      <c r="S17" s="384"/>
      <c r="T17" s="382"/>
      <c r="U17" s="384"/>
      <c r="V17" s="382"/>
      <c r="W17" s="384"/>
      <c r="X17" s="382"/>
      <c r="Y17" s="384"/>
      <c r="Z17" s="382"/>
      <c r="AA17" s="384"/>
      <c r="AB17" s="382"/>
      <c r="AC17" s="384"/>
      <c r="AD17" s="382"/>
      <c r="AE17" s="384"/>
      <c r="AF17" s="382"/>
      <c r="AG17" s="384"/>
      <c r="AH17" s="382"/>
      <c r="AI17" s="413"/>
      <c r="AJ17" s="382"/>
      <c r="AK17" s="384"/>
    </row>
    <row r="18" spans="3:37" s="1" customFormat="1" ht="13.5">
      <c r="C18" s="412" t="s">
        <v>133</v>
      </c>
      <c r="D18" s="637">
        <f>IF('Input Geschäftsgang'!J8=1,'Input Geschäftsgang'!C23,'Input Geschäftsgang'!C24)</f>
        <v>0</v>
      </c>
      <c r="E18" s="637"/>
      <c r="F18" s="637"/>
      <c r="G18" s="637"/>
      <c r="H18" s="638"/>
      <c r="I18" s="378">
        <f>'Output Planerfolgsrechnung'!J13</f>
        <v>0</v>
      </c>
      <c r="J18" s="379">
        <f t="shared" si="4"/>
        <v>0</v>
      </c>
      <c r="K18" s="18" t="str">
        <f t="shared" si="0"/>
        <v>ü</v>
      </c>
      <c r="L18" s="380">
        <f t="shared" si="5"/>
        <v>0</v>
      </c>
      <c r="M18" s="381">
        <f t="shared" si="1"/>
        <v>0</v>
      </c>
      <c r="N18" s="382"/>
      <c r="O18" s="384"/>
      <c r="P18" s="382"/>
      <c r="Q18" s="384"/>
      <c r="R18" s="382"/>
      <c r="S18" s="384"/>
      <c r="T18" s="382"/>
      <c r="U18" s="384"/>
      <c r="V18" s="382"/>
      <c r="W18" s="384"/>
      <c r="X18" s="382"/>
      <c r="Y18" s="384"/>
      <c r="Z18" s="382"/>
      <c r="AA18" s="384"/>
      <c r="AB18" s="382"/>
      <c r="AC18" s="384"/>
      <c r="AD18" s="382"/>
      <c r="AE18" s="384"/>
      <c r="AF18" s="382"/>
      <c r="AG18" s="384"/>
      <c r="AH18" s="382"/>
      <c r="AI18" s="413"/>
      <c r="AJ18" s="382"/>
      <c r="AK18" s="384"/>
    </row>
    <row r="19" spans="3:37" s="1" customFormat="1" ht="13.5">
      <c r="C19" s="412" t="s">
        <v>133</v>
      </c>
      <c r="D19" s="637" t="s">
        <v>147</v>
      </c>
      <c r="E19" s="637"/>
      <c r="F19" s="637"/>
      <c r="G19" s="637"/>
      <c r="H19" s="638"/>
      <c r="I19" s="378">
        <f>-(IF('Output Mittelflussrechnung'!J14&lt;0,'Output Mittelflussrechnung'!J14,0)+IF('Output Mittelflussrechnung'!J17&lt;0,'Output Mittelflussrechnung'!J17,0))+'Output Planerfolgsrechnung'!J14</f>
        <v>0</v>
      </c>
      <c r="J19" s="379">
        <f t="shared" si="4"/>
        <v>0</v>
      </c>
      <c r="K19" s="18" t="str">
        <f t="shared" si="0"/>
        <v>ü</v>
      </c>
      <c r="L19" s="380">
        <f t="shared" si="5"/>
        <v>0</v>
      </c>
      <c r="M19" s="381">
        <f t="shared" si="1"/>
        <v>0</v>
      </c>
      <c r="N19" s="382"/>
      <c r="O19" s="384"/>
      <c r="P19" s="382"/>
      <c r="Q19" s="384"/>
      <c r="R19" s="382"/>
      <c r="S19" s="384"/>
      <c r="T19" s="382"/>
      <c r="U19" s="384"/>
      <c r="V19" s="382"/>
      <c r="W19" s="384"/>
      <c r="X19" s="382"/>
      <c r="Y19" s="384"/>
      <c r="Z19" s="382"/>
      <c r="AA19" s="384"/>
      <c r="AB19" s="382"/>
      <c r="AC19" s="384"/>
      <c r="AD19" s="382"/>
      <c r="AE19" s="384"/>
      <c r="AF19" s="382"/>
      <c r="AG19" s="384"/>
      <c r="AH19" s="382"/>
      <c r="AI19" s="413"/>
      <c r="AJ19" s="382"/>
      <c r="AK19" s="384"/>
    </row>
    <row r="20" spans="3:37" s="1" customFormat="1" ht="13.5">
      <c r="C20" s="412" t="s">
        <v>133</v>
      </c>
      <c r="D20" s="637" t="s">
        <v>135</v>
      </c>
      <c r="E20" s="637"/>
      <c r="F20" s="637"/>
      <c r="G20" s="637"/>
      <c r="H20" s="638"/>
      <c r="I20" s="378">
        <f>'Output Planerfolgsrechnung'!J20</f>
        <v>0</v>
      </c>
      <c r="J20" s="379">
        <f t="shared" si="4"/>
        <v>0</v>
      </c>
      <c r="K20" s="18" t="str">
        <f t="shared" si="0"/>
        <v>ü</v>
      </c>
      <c r="L20" s="380">
        <f t="shared" si="5"/>
        <v>0</v>
      </c>
      <c r="M20" s="381">
        <f t="shared" si="1"/>
        <v>0</v>
      </c>
      <c r="N20" s="382"/>
      <c r="O20" s="384"/>
      <c r="P20" s="382"/>
      <c r="Q20" s="384"/>
      <c r="R20" s="382"/>
      <c r="S20" s="384"/>
      <c r="T20" s="382"/>
      <c r="U20" s="384"/>
      <c r="V20" s="382"/>
      <c r="W20" s="384"/>
      <c r="X20" s="382"/>
      <c r="Y20" s="384"/>
      <c r="Z20" s="382"/>
      <c r="AA20" s="384"/>
      <c r="AB20" s="382"/>
      <c r="AC20" s="384"/>
      <c r="AD20" s="382"/>
      <c r="AE20" s="384"/>
      <c r="AF20" s="382"/>
      <c r="AG20" s="384"/>
      <c r="AH20" s="382"/>
      <c r="AI20" s="413"/>
      <c r="AJ20" s="382"/>
      <c r="AK20" s="384"/>
    </row>
    <row r="21" spans="3:37" s="1" customFormat="1" ht="13.5">
      <c r="C21" s="412" t="s">
        <v>133</v>
      </c>
      <c r="D21" s="637" t="s">
        <v>136</v>
      </c>
      <c r="E21" s="637"/>
      <c r="F21" s="637"/>
      <c r="G21" s="637"/>
      <c r="H21" s="638"/>
      <c r="I21" s="378">
        <f>'Output Planerfolgsrechnung'!J25</f>
        <v>0</v>
      </c>
      <c r="J21" s="379">
        <f t="shared" si="4"/>
        <v>0</v>
      </c>
      <c r="K21" s="18" t="str">
        <f t="shared" si="0"/>
        <v>ü</v>
      </c>
      <c r="L21" s="380">
        <f t="shared" si="5"/>
        <v>0</v>
      </c>
      <c r="M21" s="381">
        <f t="shared" si="1"/>
        <v>0</v>
      </c>
      <c r="N21" s="382"/>
      <c r="O21" s="384"/>
      <c r="P21" s="382"/>
      <c r="Q21" s="384"/>
      <c r="R21" s="382"/>
      <c r="S21" s="384"/>
      <c r="T21" s="382"/>
      <c r="U21" s="384"/>
      <c r="V21" s="382"/>
      <c r="W21" s="384"/>
      <c r="X21" s="382"/>
      <c r="Y21" s="384"/>
      <c r="Z21" s="382"/>
      <c r="AA21" s="384"/>
      <c r="AB21" s="382"/>
      <c r="AC21" s="384"/>
      <c r="AD21" s="382"/>
      <c r="AE21" s="384"/>
      <c r="AF21" s="382"/>
      <c r="AG21" s="384"/>
      <c r="AH21" s="382"/>
      <c r="AI21" s="413"/>
      <c r="AJ21" s="382"/>
      <c r="AK21" s="384"/>
    </row>
    <row r="22" spans="3:37" s="1" customFormat="1" ht="13.5">
      <c r="C22" s="412" t="s">
        <v>133</v>
      </c>
      <c r="D22" s="631"/>
      <c r="E22" s="631"/>
      <c r="F22" s="631"/>
      <c r="G22" s="631"/>
      <c r="H22" s="632"/>
      <c r="I22" s="378"/>
      <c r="J22" s="379">
        <f t="shared" si="4"/>
        <v>0</v>
      </c>
      <c r="K22" s="18" t="str">
        <f t="shared" si="0"/>
        <v>ü</v>
      </c>
      <c r="L22" s="380">
        <f t="shared" si="5"/>
        <v>0</v>
      </c>
      <c r="M22" s="381">
        <f t="shared" si="1"/>
        <v>0</v>
      </c>
      <c r="N22" s="382"/>
      <c r="O22" s="384"/>
      <c r="P22" s="382"/>
      <c r="Q22" s="384"/>
      <c r="R22" s="382"/>
      <c r="S22" s="384"/>
      <c r="T22" s="382"/>
      <c r="U22" s="384"/>
      <c r="V22" s="382"/>
      <c r="W22" s="384"/>
      <c r="X22" s="382"/>
      <c r="Y22" s="384"/>
      <c r="Z22" s="382"/>
      <c r="AA22" s="384"/>
      <c r="AB22" s="382"/>
      <c r="AC22" s="384"/>
      <c r="AD22" s="382"/>
      <c r="AE22" s="384"/>
      <c r="AF22" s="382"/>
      <c r="AG22" s="384"/>
      <c r="AH22" s="382"/>
      <c r="AI22" s="413"/>
      <c r="AJ22" s="382"/>
      <c r="AK22" s="384"/>
    </row>
    <row r="23" spans="3:37" s="1" customFormat="1" ht="13.5">
      <c r="C23" s="414" t="s">
        <v>133</v>
      </c>
      <c r="D23" s="633"/>
      <c r="E23" s="633"/>
      <c r="F23" s="633"/>
      <c r="G23" s="633"/>
      <c r="H23" s="634"/>
      <c r="I23" s="415"/>
      <c r="J23" s="416">
        <f t="shared" si="4"/>
        <v>0</v>
      </c>
      <c r="K23" s="22" t="str">
        <f t="shared" si="0"/>
        <v>ü</v>
      </c>
      <c r="L23" s="417">
        <f t="shared" si="5"/>
        <v>0</v>
      </c>
      <c r="M23" s="418">
        <f t="shared" si="1"/>
        <v>0</v>
      </c>
      <c r="N23" s="409"/>
      <c r="O23" s="410"/>
      <c r="P23" s="409"/>
      <c r="Q23" s="410"/>
      <c r="R23" s="409"/>
      <c r="S23" s="410"/>
      <c r="T23" s="409"/>
      <c r="U23" s="410"/>
      <c r="V23" s="409"/>
      <c r="W23" s="410"/>
      <c r="X23" s="409"/>
      <c r="Y23" s="410"/>
      <c r="Z23" s="409"/>
      <c r="AA23" s="410"/>
      <c r="AB23" s="409"/>
      <c r="AC23" s="410"/>
      <c r="AD23" s="409"/>
      <c r="AE23" s="410"/>
      <c r="AF23" s="409"/>
      <c r="AG23" s="410"/>
      <c r="AH23" s="409"/>
      <c r="AI23" s="411"/>
      <c r="AJ23" s="409"/>
      <c r="AK23" s="410"/>
    </row>
    <row r="24" spans="3:37" s="1" customFormat="1" ht="13.5">
      <c r="C24" s="393" t="s">
        <v>130</v>
      </c>
      <c r="D24" s="419" t="s">
        <v>137</v>
      </c>
      <c r="E24" s="419"/>
      <c r="F24" s="419"/>
      <c r="G24" s="419"/>
      <c r="H24" s="419"/>
      <c r="I24" s="394">
        <f t="shared" ref="I24:AK24" si="6">SUM(I15:I23)</f>
        <v>0</v>
      </c>
      <c r="J24" s="395">
        <f t="shared" si="6"/>
        <v>0</v>
      </c>
      <c r="K24" s="20" t="str">
        <f t="shared" si="0"/>
        <v>ü</v>
      </c>
      <c r="L24" s="420">
        <f t="shared" si="6"/>
        <v>0</v>
      </c>
      <c r="M24" s="421">
        <f t="shared" si="1"/>
        <v>0</v>
      </c>
      <c r="N24" s="398">
        <f t="shared" si="6"/>
        <v>0</v>
      </c>
      <c r="O24" s="400">
        <f t="shared" si="6"/>
        <v>0</v>
      </c>
      <c r="P24" s="398">
        <f t="shared" si="6"/>
        <v>0</v>
      </c>
      <c r="Q24" s="400">
        <f t="shared" si="6"/>
        <v>0</v>
      </c>
      <c r="R24" s="398">
        <f t="shared" si="6"/>
        <v>0</v>
      </c>
      <c r="S24" s="400">
        <f t="shared" si="6"/>
        <v>0</v>
      </c>
      <c r="T24" s="398">
        <f t="shared" si="6"/>
        <v>0</v>
      </c>
      <c r="U24" s="400">
        <f t="shared" si="6"/>
        <v>0</v>
      </c>
      <c r="V24" s="398">
        <f t="shared" si="6"/>
        <v>0</v>
      </c>
      <c r="W24" s="400">
        <f t="shared" si="6"/>
        <v>0</v>
      </c>
      <c r="X24" s="398">
        <f t="shared" si="6"/>
        <v>0</v>
      </c>
      <c r="Y24" s="400">
        <f t="shared" si="6"/>
        <v>0</v>
      </c>
      <c r="Z24" s="398">
        <f t="shared" si="6"/>
        <v>0</v>
      </c>
      <c r="AA24" s="400">
        <f t="shared" si="6"/>
        <v>0</v>
      </c>
      <c r="AB24" s="398">
        <f t="shared" si="6"/>
        <v>0</v>
      </c>
      <c r="AC24" s="400">
        <f t="shared" si="6"/>
        <v>0</v>
      </c>
      <c r="AD24" s="398">
        <f t="shared" si="6"/>
        <v>0</v>
      </c>
      <c r="AE24" s="400">
        <f t="shared" si="6"/>
        <v>0</v>
      </c>
      <c r="AF24" s="398">
        <f t="shared" si="6"/>
        <v>0</v>
      </c>
      <c r="AG24" s="400">
        <f t="shared" si="6"/>
        <v>0</v>
      </c>
      <c r="AH24" s="422">
        <f t="shared" si="6"/>
        <v>0</v>
      </c>
      <c r="AI24" s="423">
        <f t="shared" si="6"/>
        <v>0</v>
      </c>
      <c r="AJ24" s="398">
        <f t="shared" si="6"/>
        <v>0</v>
      </c>
      <c r="AK24" s="400">
        <f t="shared" si="6"/>
        <v>0</v>
      </c>
    </row>
    <row r="25" spans="3:37" s="1" customFormat="1" ht="13.5">
      <c r="C25" s="424" t="s">
        <v>130</v>
      </c>
      <c r="D25" s="619" t="s">
        <v>138</v>
      </c>
      <c r="E25" s="619"/>
      <c r="F25" s="619"/>
      <c r="G25" s="619"/>
      <c r="H25" s="620"/>
      <c r="I25" s="394">
        <f t="shared" ref="I25:AK25" si="7">I13-I24</f>
        <v>0</v>
      </c>
      <c r="J25" s="395">
        <f t="shared" si="7"/>
        <v>0</v>
      </c>
      <c r="K25" s="20" t="str">
        <f t="shared" si="0"/>
        <v>ü</v>
      </c>
      <c r="L25" s="425">
        <f t="shared" si="7"/>
        <v>0</v>
      </c>
      <c r="M25" s="426">
        <f t="shared" si="1"/>
        <v>0</v>
      </c>
      <c r="N25" s="427">
        <f t="shared" si="7"/>
        <v>0</v>
      </c>
      <c r="O25" s="428">
        <f t="shared" si="7"/>
        <v>0</v>
      </c>
      <c r="P25" s="427">
        <f t="shared" si="7"/>
        <v>0</v>
      </c>
      <c r="Q25" s="428">
        <f t="shared" si="7"/>
        <v>0</v>
      </c>
      <c r="R25" s="427">
        <f t="shared" si="7"/>
        <v>0</v>
      </c>
      <c r="S25" s="428">
        <f t="shared" si="7"/>
        <v>0</v>
      </c>
      <c r="T25" s="427">
        <f t="shared" si="7"/>
        <v>0</v>
      </c>
      <c r="U25" s="428">
        <f t="shared" si="7"/>
        <v>0</v>
      </c>
      <c r="V25" s="427">
        <f t="shared" si="7"/>
        <v>0</v>
      </c>
      <c r="W25" s="428">
        <f t="shared" si="7"/>
        <v>0</v>
      </c>
      <c r="X25" s="427">
        <f t="shared" si="7"/>
        <v>0</v>
      </c>
      <c r="Y25" s="428">
        <f t="shared" si="7"/>
        <v>0</v>
      </c>
      <c r="Z25" s="427">
        <f t="shared" si="7"/>
        <v>0</v>
      </c>
      <c r="AA25" s="428">
        <f t="shared" si="7"/>
        <v>0</v>
      </c>
      <c r="AB25" s="427">
        <f t="shared" si="7"/>
        <v>0</v>
      </c>
      <c r="AC25" s="428">
        <f t="shared" si="7"/>
        <v>0</v>
      </c>
      <c r="AD25" s="427">
        <f t="shared" si="7"/>
        <v>0</v>
      </c>
      <c r="AE25" s="428">
        <f t="shared" si="7"/>
        <v>0</v>
      </c>
      <c r="AF25" s="427">
        <f t="shared" si="7"/>
        <v>0</v>
      </c>
      <c r="AG25" s="428">
        <f t="shared" si="7"/>
        <v>0</v>
      </c>
      <c r="AH25" s="427">
        <f t="shared" si="7"/>
        <v>0</v>
      </c>
      <c r="AI25" s="429">
        <f t="shared" si="7"/>
        <v>0</v>
      </c>
      <c r="AJ25" s="427">
        <f t="shared" si="7"/>
        <v>0</v>
      </c>
      <c r="AK25" s="428">
        <f t="shared" si="7"/>
        <v>0</v>
      </c>
    </row>
    <row r="26" spans="3:37" s="1" customFormat="1" ht="13.5">
      <c r="C26" s="401"/>
      <c r="D26" s="621" t="s">
        <v>139</v>
      </c>
      <c r="E26" s="621"/>
      <c r="F26" s="621"/>
      <c r="G26" s="621"/>
      <c r="H26" s="622"/>
      <c r="I26" s="430">
        <f t="shared" ref="I26:AK26" si="8">+I14-I24</f>
        <v>0</v>
      </c>
      <c r="J26" s="363">
        <f t="shared" si="8"/>
        <v>0</v>
      </c>
      <c r="K26" s="26" t="str">
        <f t="shared" si="0"/>
        <v>ü</v>
      </c>
      <c r="L26" s="364">
        <f>+L14-L24</f>
        <v>0</v>
      </c>
      <c r="M26" s="365">
        <f t="shared" si="1"/>
        <v>0</v>
      </c>
      <c r="N26" s="362">
        <f t="shared" si="8"/>
        <v>0</v>
      </c>
      <c r="O26" s="404">
        <f t="shared" si="8"/>
        <v>0</v>
      </c>
      <c r="P26" s="362">
        <f t="shared" si="8"/>
        <v>0</v>
      </c>
      <c r="Q26" s="404">
        <f t="shared" si="8"/>
        <v>0</v>
      </c>
      <c r="R26" s="362">
        <f t="shared" si="8"/>
        <v>0</v>
      </c>
      <c r="S26" s="404">
        <f t="shared" si="8"/>
        <v>0</v>
      </c>
      <c r="T26" s="362">
        <f t="shared" si="8"/>
        <v>0</v>
      </c>
      <c r="U26" s="404">
        <f t="shared" si="8"/>
        <v>0</v>
      </c>
      <c r="V26" s="362">
        <f t="shared" si="8"/>
        <v>0</v>
      </c>
      <c r="W26" s="404">
        <f t="shared" si="8"/>
        <v>0</v>
      </c>
      <c r="X26" s="362">
        <f t="shared" si="8"/>
        <v>0</v>
      </c>
      <c r="Y26" s="404">
        <f t="shared" si="8"/>
        <v>0</v>
      </c>
      <c r="Z26" s="362">
        <f t="shared" si="8"/>
        <v>0</v>
      </c>
      <c r="AA26" s="404">
        <f t="shared" si="8"/>
        <v>0</v>
      </c>
      <c r="AB26" s="362">
        <f t="shared" si="8"/>
        <v>0</v>
      </c>
      <c r="AC26" s="404">
        <f t="shared" si="8"/>
        <v>0</v>
      </c>
      <c r="AD26" s="362">
        <f t="shared" si="8"/>
        <v>0</v>
      </c>
      <c r="AE26" s="404">
        <f t="shared" si="8"/>
        <v>0</v>
      </c>
      <c r="AF26" s="362">
        <f t="shared" si="8"/>
        <v>0</v>
      </c>
      <c r="AG26" s="404">
        <f t="shared" si="8"/>
        <v>0</v>
      </c>
      <c r="AH26" s="362">
        <f t="shared" si="8"/>
        <v>0</v>
      </c>
      <c r="AI26" s="403">
        <f t="shared" si="8"/>
        <v>0</v>
      </c>
      <c r="AJ26" s="362">
        <f t="shared" si="8"/>
        <v>0</v>
      </c>
      <c r="AK26" s="404">
        <f t="shared" si="8"/>
        <v>0</v>
      </c>
    </row>
    <row r="27" spans="3:37" s="1" customFormat="1" ht="13.5">
      <c r="C27" s="385" t="s">
        <v>129</v>
      </c>
      <c r="D27" s="635" t="s">
        <v>140</v>
      </c>
      <c r="E27" s="635"/>
      <c r="F27" s="635"/>
      <c r="G27" s="635"/>
      <c r="H27" s="636"/>
      <c r="I27" s="405">
        <f>'Input Geschäftsgang'!K55+'Input Geschäftsgang'!K62+'Input Geschäftsgang'!K69</f>
        <v>0</v>
      </c>
      <c r="J27" s="406">
        <f t="shared" ref="J27:J34" si="9">N27+P27+R27+T27+V27+X27+Z27+AB27+AD27+AF27+AH27+AJ27</f>
        <v>0</v>
      </c>
      <c r="K27" s="21" t="str">
        <f t="shared" si="0"/>
        <v>ü</v>
      </c>
      <c r="L27" s="407">
        <f t="shared" ref="L27:L34" si="10">O27+Q27+S27+U27+W27+Y27+AA27+AC27+AE27+AG27+AI27+AK27</f>
        <v>0</v>
      </c>
      <c r="M27" s="408">
        <f t="shared" si="1"/>
        <v>0</v>
      </c>
      <c r="N27" s="409"/>
      <c r="O27" s="410"/>
      <c r="P27" s="409"/>
      <c r="Q27" s="410"/>
      <c r="R27" s="409"/>
      <c r="S27" s="410"/>
      <c r="T27" s="409"/>
      <c r="U27" s="410"/>
      <c r="V27" s="409"/>
      <c r="W27" s="410"/>
      <c r="X27" s="409"/>
      <c r="Y27" s="410"/>
      <c r="Z27" s="409"/>
      <c r="AA27" s="410"/>
      <c r="AB27" s="409"/>
      <c r="AC27" s="410"/>
      <c r="AD27" s="409"/>
      <c r="AE27" s="410"/>
      <c r="AF27" s="409"/>
      <c r="AG27" s="410"/>
      <c r="AH27" s="409"/>
      <c r="AI27" s="410"/>
      <c r="AJ27" s="409"/>
      <c r="AK27" s="410"/>
    </row>
    <row r="28" spans="3:37" s="1" customFormat="1" ht="13.5">
      <c r="C28" s="377" t="s">
        <v>129</v>
      </c>
      <c r="D28" s="637" t="s">
        <v>151</v>
      </c>
      <c r="E28" s="637"/>
      <c r="F28" s="637"/>
      <c r="G28" s="637"/>
      <c r="H28" s="638"/>
      <c r="I28" s="378">
        <f>MAX('Output Mittelflussrechnung'!J30+'Output Mittelflussrechnung'!J29,0)</f>
        <v>0</v>
      </c>
      <c r="J28" s="379">
        <f t="shared" si="9"/>
        <v>0</v>
      </c>
      <c r="K28" s="18" t="str">
        <f t="shared" si="0"/>
        <v>ü</v>
      </c>
      <c r="L28" s="380">
        <f t="shared" si="10"/>
        <v>0</v>
      </c>
      <c r="M28" s="381">
        <f t="shared" si="1"/>
        <v>0</v>
      </c>
      <c r="N28" s="382"/>
      <c r="O28" s="384"/>
      <c r="P28" s="382"/>
      <c r="Q28" s="384"/>
      <c r="R28" s="382"/>
      <c r="S28" s="384"/>
      <c r="T28" s="382"/>
      <c r="U28" s="384"/>
      <c r="V28" s="382"/>
      <c r="W28" s="384"/>
      <c r="X28" s="382"/>
      <c r="Y28" s="384"/>
      <c r="Z28" s="382"/>
      <c r="AA28" s="384"/>
      <c r="AB28" s="382"/>
      <c r="AC28" s="384"/>
      <c r="AD28" s="382"/>
      <c r="AE28" s="384"/>
      <c r="AF28" s="382"/>
      <c r="AG28" s="384"/>
      <c r="AH28" s="382"/>
      <c r="AI28" s="384"/>
      <c r="AJ28" s="382"/>
      <c r="AK28" s="384"/>
    </row>
    <row r="29" spans="3:37" s="1" customFormat="1" ht="13.5">
      <c r="C29" s="377" t="s">
        <v>129</v>
      </c>
      <c r="D29" s="637" t="s">
        <v>141</v>
      </c>
      <c r="E29" s="637"/>
      <c r="F29" s="637"/>
      <c r="G29" s="637"/>
      <c r="H29" s="638"/>
      <c r="I29" s="378">
        <f>MAX('Output Mittelflussrechnung'!J33,0)</f>
        <v>0</v>
      </c>
      <c r="J29" s="379">
        <f t="shared" si="9"/>
        <v>0</v>
      </c>
      <c r="K29" s="18" t="str">
        <f t="shared" si="0"/>
        <v>ü</v>
      </c>
      <c r="L29" s="380">
        <f t="shared" si="10"/>
        <v>0</v>
      </c>
      <c r="M29" s="381">
        <f t="shared" si="1"/>
        <v>0</v>
      </c>
      <c r="N29" s="382"/>
      <c r="O29" s="384"/>
      <c r="P29" s="382"/>
      <c r="Q29" s="384"/>
      <c r="R29" s="382"/>
      <c r="S29" s="384"/>
      <c r="T29" s="382"/>
      <c r="U29" s="384"/>
      <c r="V29" s="382"/>
      <c r="W29" s="384"/>
      <c r="X29" s="382"/>
      <c r="Y29" s="384"/>
      <c r="Z29" s="382"/>
      <c r="AA29" s="384"/>
      <c r="AB29" s="382"/>
      <c r="AC29" s="384"/>
      <c r="AD29" s="382"/>
      <c r="AE29" s="384"/>
      <c r="AF29" s="382"/>
      <c r="AG29" s="384"/>
      <c r="AH29" s="382"/>
      <c r="AI29" s="384"/>
      <c r="AJ29" s="382"/>
      <c r="AK29" s="384"/>
    </row>
    <row r="30" spans="3:37" s="1" customFormat="1" ht="13.5">
      <c r="C30" s="412" t="s">
        <v>129</v>
      </c>
      <c r="D30" s="631"/>
      <c r="E30" s="631"/>
      <c r="F30" s="631"/>
      <c r="G30" s="631"/>
      <c r="H30" s="632"/>
      <c r="I30" s="378"/>
      <c r="J30" s="379">
        <f t="shared" si="9"/>
        <v>0</v>
      </c>
      <c r="K30" s="18" t="str">
        <f t="shared" si="0"/>
        <v>ü</v>
      </c>
      <c r="L30" s="380">
        <f t="shared" si="10"/>
        <v>0</v>
      </c>
      <c r="M30" s="381">
        <f t="shared" si="1"/>
        <v>0</v>
      </c>
      <c r="N30" s="382"/>
      <c r="O30" s="384"/>
      <c r="P30" s="382"/>
      <c r="Q30" s="384"/>
      <c r="R30" s="382"/>
      <c r="S30" s="384"/>
      <c r="T30" s="382"/>
      <c r="U30" s="384"/>
      <c r="V30" s="382"/>
      <c r="W30" s="384"/>
      <c r="X30" s="382"/>
      <c r="Y30" s="384"/>
      <c r="Z30" s="382"/>
      <c r="AA30" s="384"/>
      <c r="AB30" s="382"/>
      <c r="AC30" s="384"/>
      <c r="AD30" s="382"/>
      <c r="AE30" s="384"/>
      <c r="AF30" s="382"/>
      <c r="AG30" s="384"/>
      <c r="AH30" s="382"/>
      <c r="AI30" s="384"/>
      <c r="AJ30" s="382"/>
      <c r="AK30" s="384"/>
    </row>
    <row r="31" spans="3:37" s="1" customFormat="1" ht="13.5">
      <c r="C31" s="377" t="s">
        <v>133</v>
      </c>
      <c r="D31" s="637" t="s">
        <v>142</v>
      </c>
      <c r="E31" s="637"/>
      <c r="F31" s="637"/>
      <c r="G31" s="637"/>
      <c r="H31" s="638"/>
      <c r="I31" s="378">
        <f>-('Input Geschäftsgang'!K54+'Input Geschäftsgang'!K61+'Input Geschäftsgang'!K68)</f>
        <v>0</v>
      </c>
      <c r="J31" s="379">
        <f t="shared" si="9"/>
        <v>0</v>
      </c>
      <c r="K31" s="18" t="str">
        <f t="shared" si="0"/>
        <v>ü</v>
      </c>
      <c r="L31" s="380">
        <f t="shared" si="10"/>
        <v>0</v>
      </c>
      <c r="M31" s="381">
        <f t="shared" si="1"/>
        <v>0</v>
      </c>
      <c r="N31" s="382"/>
      <c r="O31" s="384"/>
      <c r="P31" s="382"/>
      <c r="Q31" s="384"/>
      <c r="R31" s="382"/>
      <c r="S31" s="384"/>
      <c r="T31" s="382"/>
      <c r="U31" s="384"/>
      <c r="V31" s="382"/>
      <c r="W31" s="384"/>
      <c r="X31" s="382"/>
      <c r="Y31" s="384"/>
      <c r="Z31" s="382"/>
      <c r="AA31" s="384"/>
      <c r="AB31" s="382"/>
      <c r="AC31" s="384"/>
      <c r="AD31" s="382"/>
      <c r="AE31" s="384"/>
      <c r="AF31" s="382"/>
      <c r="AG31" s="384"/>
      <c r="AH31" s="382"/>
      <c r="AI31" s="384"/>
      <c r="AJ31" s="382"/>
      <c r="AK31" s="384"/>
    </row>
    <row r="32" spans="3:37" s="1" customFormat="1" ht="13.5">
      <c r="C32" s="377" t="s">
        <v>133</v>
      </c>
      <c r="D32" s="637" t="s">
        <v>152</v>
      </c>
      <c r="E32" s="637"/>
      <c r="F32" s="637"/>
      <c r="G32" s="637"/>
      <c r="H32" s="638"/>
      <c r="I32" s="378">
        <f>-MIN('Output Mittelflussrechnung'!J30+'Output Mittelflussrechnung'!J29,0)</f>
        <v>0</v>
      </c>
      <c r="J32" s="379">
        <f t="shared" si="9"/>
        <v>0</v>
      </c>
      <c r="K32" s="18" t="str">
        <f t="shared" si="0"/>
        <v>ü</v>
      </c>
      <c r="L32" s="380">
        <f t="shared" si="10"/>
        <v>0</v>
      </c>
      <c r="M32" s="381">
        <f t="shared" si="1"/>
        <v>0</v>
      </c>
      <c r="N32" s="382"/>
      <c r="O32" s="384"/>
      <c r="P32" s="382"/>
      <c r="Q32" s="384"/>
      <c r="R32" s="382"/>
      <c r="S32" s="384"/>
      <c r="T32" s="382"/>
      <c r="U32" s="384"/>
      <c r="V32" s="382"/>
      <c r="W32" s="384"/>
      <c r="X32" s="382"/>
      <c r="Y32" s="384"/>
      <c r="Z32" s="382"/>
      <c r="AA32" s="384"/>
      <c r="AB32" s="382"/>
      <c r="AC32" s="384"/>
      <c r="AD32" s="382"/>
      <c r="AE32" s="384"/>
      <c r="AF32" s="382"/>
      <c r="AG32" s="384"/>
      <c r="AH32" s="382"/>
      <c r="AI32" s="384"/>
      <c r="AJ32" s="382"/>
      <c r="AK32" s="384"/>
    </row>
    <row r="33" spans="3:37" s="1" customFormat="1" ht="13.5">
      <c r="C33" s="377" t="s">
        <v>133</v>
      </c>
      <c r="D33" s="637" t="s">
        <v>149</v>
      </c>
      <c r="E33" s="637"/>
      <c r="F33" s="637"/>
      <c r="G33" s="637"/>
      <c r="H33" s="638"/>
      <c r="I33" s="378">
        <f>-MIN('Output Mittelflussrechnung'!J34,0)</f>
        <v>0</v>
      </c>
      <c r="J33" s="379">
        <f t="shared" si="9"/>
        <v>0</v>
      </c>
      <c r="K33" s="18" t="str">
        <f t="shared" si="0"/>
        <v>ü</v>
      </c>
      <c r="L33" s="380">
        <f t="shared" si="10"/>
        <v>0</v>
      </c>
      <c r="M33" s="381">
        <f t="shared" si="1"/>
        <v>0</v>
      </c>
      <c r="N33" s="382"/>
      <c r="O33" s="384"/>
      <c r="P33" s="382"/>
      <c r="Q33" s="384"/>
      <c r="R33" s="382"/>
      <c r="S33" s="384"/>
      <c r="T33" s="382"/>
      <c r="U33" s="384"/>
      <c r="V33" s="382"/>
      <c r="W33" s="384"/>
      <c r="X33" s="382"/>
      <c r="Y33" s="384"/>
      <c r="Z33" s="382"/>
      <c r="AA33" s="384"/>
      <c r="AB33" s="382"/>
      <c r="AC33" s="384"/>
      <c r="AD33" s="382"/>
      <c r="AE33" s="384"/>
      <c r="AF33" s="382"/>
      <c r="AG33" s="384"/>
      <c r="AH33" s="382"/>
      <c r="AI33" s="384"/>
      <c r="AJ33" s="382"/>
      <c r="AK33" s="384"/>
    </row>
    <row r="34" spans="3:37" s="1" customFormat="1" ht="13.5">
      <c r="C34" s="431" t="s">
        <v>133</v>
      </c>
      <c r="D34" s="629"/>
      <c r="E34" s="629"/>
      <c r="F34" s="629"/>
      <c r="G34" s="629"/>
      <c r="H34" s="630"/>
      <c r="I34" s="405"/>
      <c r="J34" s="406">
        <f t="shared" si="9"/>
        <v>0</v>
      </c>
      <c r="K34" s="21" t="str">
        <f t="shared" si="0"/>
        <v>ü</v>
      </c>
      <c r="L34" s="388">
        <f t="shared" si="10"/>
        <v>0</v>
      </c>
      <c r="M34" s="389">
        <f t="shared" si="1"/>
        <v>0</v>
      </c>
      <c r="N34" s="409"/>
      <c r="O34" s="410"/>
      <c r="P34" s="409"/>
      <c r="Q34" s="410"/>
      <c r="R34" s="409"/>
      <c r="S34" s="410"/>
      <c r="T34" s="409"/>
      <c r="U34" s="410"/>
      <c r="V34" s="409"/>
      <c r="W34" s="410"/>
      <c r="X34" s="409"/>
      <c r="Y34" s="410"/>
      <c r="Z34" s="409"/>
      <c r="AA34" s="410"/>
      <c r="AB34" s="409"/>
      <c r="AC34" s="410"/>
      <c r="AD34" s="409"/>
      <c r="AE34" s="410"/>
      <c r="AF34" s="409"/>
      <c r="AG34" s="410"/>
      <c r="AH34" s="409"/>
      <c r="AI34" s="410"/>
      <c r="AJ34" s="409"/>
      <c r="AK34" s="410"/>
    </row>
    <row r="35" spans="3:37" s="1" customFormat="1" ht="13.5">
      <c r="C35" s="432" t="s">
        <v>130</v>
      </c>
      <c r="D35" s="619" t="s">
        <v>143</v>
      </c>
      <c r="E35" s="619"/>
      <c r="F35" s="619"/>
      <c r="G35" s="619"/>
      <c r="H35" s="620"/>
      <c r="I35" s="394">
        <f>I25+SUM(I27:I29)-SUM(I31:I34)</f>
        <v>0</v>
      </c>
      <c r="J35" s="395">
        <f>J25+SUM(J27:J29)-SUM(J31:J34)</f>
        <v>0</v>
      </c>
      <c r="K35" s="20" t="str">
        <f t="shared" si="0"/>
        <v>ü</v>
      </c>
      <c r="L35" s="425">
        <f>L25+SUM(L27:L30)-SUM(L31:L34)</f>
        <v>0</v>
      </c>
      <c r="M35" s="426">
        <f t="shared" si="1"/>
        <v>0</v>
      </c>
      <c r="N35" s="427">
        <f t="shared" ref="N35:AK35" si="11">N25+SUM(N27:N30)-SUM(N31:N34)</f>
        <v>0</v>
      </c>
      <c r="O35" s="433">
        <f t="shared" si="11"/>
        <v>0</v>
      </c>
      <c r="P35" s="427">
        <f t="shared" si="11"/>
        <v>0</v>
      </c>
      <c r="Q35" s="433">
        <f t="shared" si="11"/>
        <v>0</v>
      </c>
      <c r="R35" s="427">
        <f t="shared" si="11"/>
        <v>0</v>
      </c>
      <c r="S35" s="433">
        <f t="shared" si="11"/>
        <v>0</v>
      </c>
      <c r="T35" s="427">
        <f t="shared" si="11"/>
        <v>0</v>
      </c>
      <c r="U35" s="433">
        <f t="shared" si="11"/>
        <v>0</v>
      </c>
      <c r="V35" s="427">
        <f t="shared" si="11"/>
        <v>0</v>
      </c>
      <c r="W35" s="433">
        <f t="shared" si="11"/>
        <v>0</v>
      </c>
      <c r="X35" s="427">
        <f t="shared" si="11"/>
        <v>0</v>
      </c>
      <c r="Y35" s="433">
        <f t="shared" si="11"/>
        <v>0</v>
      </c>
      <c r="Z35" s="427">
        <f t="shared" si="11"/>
        <v>0</v>
      </c>
      <c r="AA35" s="433">
        <f t="shared" si="11"/>
        <v>0</v>
      </c>
      <c r="AB35" s="427">
        <f t="shared" si="11"/>
        <v>0</v>
      </c>
      <c r="AC35" s="433">
        <f t="shared" si="11"/>
        <v>0</v>
      </c>
      <c r="AD35" s="427">
        <f t="shared" si="11"/>
        <v>0</v>
      </c>
      <c r="AE35" s="433">
        <f t="shared" si="11"/>
        <v>0</v>
      </c>
      <c r="AF35" s="427">
        <f t="shared" si="11"/>
        <v>0</v>
      </c>
      <c r="AG35" s="433">
        <f t="shared" si="11"/>
        <v>0</v>
      </c>
      <c r="AH35" s="427">
        <f t="shared" si="11"/>
        <v>0</v>
      </c>
      <c r="AI35" s="433">
        <f t="shared" si="11"/>
        <v>0</v>
      </c>
      <c r="AJ35" s="427">
        <f t="shared" si="11"/>
        <v>0</v>
      </c>
      <c r="AK35" s="428">
        <f t="shared" si="11"/>
        <v>0</v>
      </c>
    </row>
    <row r="36" spans="3:37" s="1" customFormat="1" ht="13.5">
      <c r="C36" s="401"/>
      <c r="D36" s="621" t="s">
        <v>144</v>
      </c>
      <c r="E36" s="621"/>
      <c r="F36" s="621"/>
      <c r="G36" s="621"/>
      <c r="H36" s="622"/>
      <c r="I36" s="362">
        <f>+I26+SUM(I27:I29)-SUM(I31:I34)</f>
        <v>0</v>
      </c>
      <c r="J36" s="363">
        <f>+J26+SUM(J27:J29)-SUM(J31:J34)</f>
        <v>0</v>
      </c>
      <c r="K36" s="26" t="str">
        <f t="shared" si="0"/>
        <v>ü</v>
      </c>
      <c r="L36" s="364">
        <f>+L26+SUM(L27:L30)-SUM(L31:L34)</f>
        <v>0</v>
      </c>
      <c r="M36" s="365">
        <f t="shared" si="1"/>
        <v>0</v>
      </c>
      <c r="N36" s="362">
        <f t="shared" ref="N36:AK36" si="12">+N26+SUM(N27:N30)-SUM(N31:N34)</f>
        <v>0</v>
      </c>
      <c r="O36" s="402">
        <f t="shared" si="12"/>
        <v>0</v>
      </c>
      <c r="P36" s="362">
        <f t="shared" si="12"/>
        <v>0</v>
      </c>
      <c r="Q36" s="402">
        <f t="shared" si="12"/>
        <v>0</v>
      </c>
      <c r="R36" s="362">
        <f t="shared" si="12"/>
        <v>0</v>
      </c>
      <c r="S36" s="402">
        <f t="shared" si="12"/>
        <v>0</v>
      </c>
      <c r="T36" s="362">
        <f t="shared" si="12"/>
        <v>0</v>
      </c>
      <c r="U36" s="402">
        <f t="shared" si="12"/>
        <v>0</v>
      </c>
      <c r="V36" s="362">
        <f t="shared" si="12"/>
        <v>0</v>
      </c>
      <c r="W36" s="402">
        <f t="shared" si="12"/>
        <v>0</v>
      </c>
      <c r="X36" s="362">
        <f t="shared" si="12"/>
        <v>0</v>
      </c>
      <c r="Y36" s="402">
        <f t="shared" si="12"/>
        <v>0</v>
      </c>
      <c r="Z36" s="362">
        <f t="shared" si="12"/>
        <v>0</v>
      </c>
      <c r="AA36" s="402">
        <f t="shared" si="12"/>
        <v>0</v>
      </c>
      <c r="AB36" s="362">
        <f t="shared" si="12"/>
        <v>0</v>
      </c>
      <c r="AC36" s="402">
        <f t="shared" si="12"/>
        <v>0</v>
      </c>
      <c r="AD36" s="362">
        <f t="shared" si="12"/>
        <v>0</v>
      </c>
      <c r="AE36" s="402">
        <f t="shared" si="12"/>
        <v>0</v>
      </c>
      <c r="AF36" s="362">
        <f t="shared" si="12"/>
        <v>0</v>
      </c>
      <c r="AG36" s="402">
        <f t="shared" si="12"/>
        <v>0</v>
      </c>
      <c r="AH36" s="362">
        <f t="shared" si="12"/>
        <v>0</v>
      </c>
      <c r="AI36" s="402">
        <f t="shared" si="12"/>
        <v>0</v>
      </c>
      <c r="AJ36" s="362">
        <f>I36</f>
        <v>0</v>
      </c>
      <c r="AK36" s="404">
        <f t="shared" si="12"/>
        <v>0</v>
      </c>
    </row>
    <row r="37" spans="3:37" s="1" customFormat="1" ht="14.25" thickBot="1">
      <c r="C37" s="434" t="s">
        <v>133</v>
      </c>
      <c r="D37" s="623" t="s">
        <v>150</v>
      </c>
      <c r="E37" s="623"/>
      <c r="F37" s="623"/>
      <c r="G37" s="623"/>
      <c r="H37" s="624"/>
      <c r="I37" s="435">
        <f>'Input Eröffnungsbilanz'!$K$13</f>
        <v>0</v>
      </c>
      <c r="J37" s="436">
        <f>N37</f>
        <v>0</v>
      </c>
      <c r="K37" s="24" t="str">
        <f t="shared" si="0"/>
        <v>ü</v>
      </c>
      <c r="L37" s="437">
        <f>N37</f>
        <v>0</v>
      </c>
      <c r="M37" s="438">
        <f t="shared" si="1"/>
        <v>0</v>
      </c>
      <c r="N37" s="439"/>
      <c r="O37" s="440"/>
      <c r="P37" s="439">
        <f t="shared" ref="P37:AK37" si="13">+N37</f>
        <v>0</v>
      </c>
      <c r="Q37" s="440">
        <f t="shared" si="13"/>
        <v>0</v>
      </c>
      <c r="R37" s="439">
        <f t="shared" si="13"/>
        <v>0</v>
      </c>
      <c r="S37" s="440">
        <f t="shared" si="13"/>
        <v>0</v>
      </c>
      <c r="T37" s="439">
        <f t="shared" si="13"/>
        <v>0</v>
      </c>
      <c r="U37" s="440">
        <f t="shared" si="13"/>
        <v>0</v>
      </c>
      <c r="V37" s="439">
        <f t="shared" si="13"/>
        <v>0</v>
      </c>
      <c r="W37" s="440">
        <f t="shared" si="13"/>
        <v>0</v>
      </c>
      <c r="X37" s="439">
        <f t="shared" si="13"/>
        <v>0</v>
      </c>
      <c r="Y37" s="440">
        <f t="shared" si="13"/>
        <v>0</v>
      </c>
      <c r="Z37" s="439">
        <f t="shared" si="13"/>
        <v>0</v>
      </c>
      <c r="AA37" s="440">
        <f t="shared" si="13"/>
        <v>0</v>
      </c>
      <c r="AB37" s="439">
        <f t="shared" si="13"/>
        <v>0</v>
      </c>
      <c r="AC37" s="440">
        <f t="shared" si="13"/>
        <v>0</v>
      </c>
      <c r="AD37" s="439">
        <f t="shared" si="13"/>
        <v>0</v>
      </c>
      <c r="AE37" s="440">
        <f t="shared" si="13"/>
        <v>0</v>
      </c>
      <c r="AF37" s="439">
        <f t="shared" si="13"/>
        <v>0</v>
      </c>
      <c r="AG37" s="440">
        <f t="shared" si="13"/>
        <v>0</v>
      </c>
      <c r="AH37" s="439">
        <f t="shared" si="13"/>
        <v>0</v>
      </c>
      <c r="AI37" s="440">
        <f t="shared" si="13"/>
        <v>0</v>
      </c>
      <c r="AJ37" s="435">
        <f>I37</f>
        <v>0</v>
      </c>
      <c r="AK37" s="440">
        <f t="shared" si="13"/>
        <v>0</v>
      </c>
    </row>
    <row r="38" spans="3:37" s="1" customFormat="1" ht="15.75" thickBot="1">
      <c r="C38" s="441" t="s">
        <v>130</v>
      </c>
      <c r="D38" s="625" t="s">
        <v>145</v>
      </c>
      <c r="E38" s="625"/>
      <c r="F38" s="625"/>
      <c r="G38" s="625"/>
      <c r="H38" s="626"/>
      <c r="I38" s="442">
        <f t="shared" ref="I38:AI38" si="14">I36-I37</f>
        <v>0</v>
      </c>
      <c r="J38" s="443">
        <f t="shared" si="14"/>
        <v>0</v>
      </c>
      <c r="K38" s="25" t="str">
        <f t="shared" si="0"/>
        <v>ü</v>
      </c>
      <c r="L38" s="444">
        <f t="shared" si="14"/>
        <v>0</v>
      </c>
      <c r="M38" s="445" t="s">
        <v>45</v>
      </c>
      <c r="N38" s="442">
        <f t="shared" si="14"/>
        <v>0</v>
      </c>
      <c r="O38" s="446">
        <f t="shared" si="14"/>
        <v>0</v>
      </c>
      <c r="P38" s="442">
        <f t="shared" si="14"/>
        <v>0</v>
      </c>
      <c r="Q38" s="446">
        <f t="shared" si="14"/>
        <v>0</v>
      </c>
      <c r="R38" s="442">
        <f t="shared" si="14"/>
        <v>0</v>
      </c>
      <c r="S38" s="446">
        <f t="shared" si="14"/>
        <v>0</v>
      </c>
      <c r="T38" s="442">
        <f t="shared" si="14"/>
        <v>0</v>
      </c>
      <c r="U38" s="446">
        <f t="shared" si="14"/>
        <v>0</v>
      </c>
      <c r="V38" s="442">
        <f t="shared" si="14"/>
        <v>0</v>
      </c>
      <c r="W38" s="446">
        <f t="shared" si="14"/>
        <v>0</v>
      </c>
      <c r="X38" s="442">
        <f t="shared" si="14"/>
        <v>0</v>
      </c>
      <c r="Y38" s="446">
        <f t="shared" si="14"/>
        <v>0</v>
      </c>
      <c r="Z38" s="442">
        <f t="shared" si="14"/>
        <v>0</v>
      </c>
      <c r="AA38" s="446">
        <f t="shared" si="14"/>
        <v>0</v>
      </c>
      <c r="AB38" s="442">
        <f t="shared" si="14"/>
        <v>0</v>
      </c>
      <c r="AC38" s="446">
        <f t="shared" si="14"/>
        <v>0</v>
      </c>
      <c r="AD38" s="442">
        <f t="shared" si="14"/>
        <v>0</v>
      </c>
      <c r="AE38" s="446">
        <f t="shared" si="14"/>
        <v>0</v>
      </c>
      <c r="AF38" s="442">
        <f t="shared" si="14"/>
        <v>0</v>
      </c>
      <c r="AG38" s="446">
        <f t="shared" si="14"/>
        <v>0</v>
      </c>
      <c r="AH38" s="442">
        <f t="shared" si="14"/>
        <v>0</v>
      </c>
      <c r="AI38" s="446">
        <f t="shared" si="14"/>
        <v>0</v>
      </c>
      <c r="AJ38" s="442">
        <f>I38</f>
        <v>0</v>
      </c>
      <c r="AK38" s="446">
        <f>AK36-AK37</f>
        <v>0</v>
      </c>
    </row>
    <row r="39" spans="3:37" s="1" customFormat="1" ht="12.75" customHeight="1">
      <c r="D39" s="27"/>
      <c r="E39" s="28"/>
      <c r="F39" s="27"/>
      <c r="G39" s="28"/>
      <c r="H39" s="29"/>
      <c r="K39" s="352"/>
      <c r="L39" s="352"/>
      <c r="M39" s="353"/>
      <c r="O39" s="29"/>
      <c r="AJ39" s="627" t="str">
        <f>IF(AJ8+AJ35=AJ36,"","Fehler: Die Summe aller Monatsvorgaben stimmt nicht mit der Jahresvorgabe überein!")</f>
        <v/>
      </c>
    </row>
    <row r="40" spans="3:37" s="1" customFormat="1" ht="14.25">
      <c r="D40" s="27"/>
      <c r="E40" s="28"/>
      <c r="F40" s="27"/>
      <c r="G40" s="28"/>
      <c r="H40" s="29"/>
      <c r="K40" s="352"/>
      <c r="L40" s="352"/>
      <c r="M40" s="353"/>
      <c r="O40" s="29"/>
      <c r="AJ40" s="628"/>
    </row>
    <row r="41" spans="3:37" s="1" customFormat="1" ht="14.25">
      <c r="D41" s="27"/>
      <c r="E41" s="28"/>
      <c r="F41" s="27"/>
      <c r="G41" s="28"/>
      <c r="H41" s="29"/>
      <c r="K41" s="352"/>
      <c r="L41" s="352"/>
      <c r="M41" s="353"/>
      <c r="O41" s="29"/>
      <c r="AJ41" s="628"/>
    </row>
    <row r="42" spans="3:37" s="1" customFormat="1" ht="14.25">
      <c r="D42" s="27"/>
      <c r="E42" s="28"/>
      <c r="F42" s="27"/>
      <c r="G42" s="28"/>
      <c r="H42" s="29"/>
      <c r="K42" s="352"/>
      <c r="L42" s="352"/>
      <c r="M42" s="353"/>
      <c r="O42" s="29"/>
      <c r="AJ42" s="628"/>
    </row>
    <row r="43" spans="3:37" s="1" customFormat="1" ht="14.25">
      <c r="D43" s="27"/>
      <c r="E43" s="28"/>
      <c r="F43" s="27"/>
      <c r="G43" s="28"/>
      <c r="H43" s="29"/>
      <c r="K43" s="352"/>
      <c r="L43" s="352"/>
      <c r="M43" s="353"/>
      <c r="O43" s="29"/>
      <c r="AJ43" s="628"/>
    </row>
    <row r="44" spans="3:37" s="1" customFormat="1" ht="14.25">
      <c r="D44" s="27"/>
      <c r="E44" s="28"/>
      <c r="F44" s="27"/>
      <c r="G44" s="28"/>
      <c r="H44" s="29"/>
      <c r="K44" s="352"/>
      <c r="L44" s="352"/>
      <c r="M44" s="353"/>
      <c r="O44" s="29"/>
      <c r="AJ44" s="628"/>
    </row>
    <row r="45" spans="3:37" s="1" customFormat="1" ht="14.25">
      <c r="D45" s="27"/>
      <c r="E45" s="28"/>
      <c r="F45" s="27"/>
      <c r="G45" s="28"/>
      <c r="H45" s="29"/>
      <c r="K45" s="352"/>
      <c r="L45" s="352"/>
      <c r="M45" s="353"/>
      <c r="O45" s="29"/>
      <c r="AJ45" s="628"/>
    </row>
    <row r="46" spans="3:37" s="1" customFormat="1" ht="14.25">
      <c r="D46" s="27"/>
      <c r="E46" s="28"/>
      <c r="F46" s="27"/>
      <c r="G46" s="28"/>
      <c r="H46" s="29"/>
      <c r="K46" s="352"/>
      <c r="L46" s="352"/>
      <c r="M46" s="353"/>
      <c r="O46" s="29"/>
    </row>
    <row r="47" spans="3:37" s="1" customFormat="1" ht="14.25">
      <c r="D47" s="27"/>
      <c r="E47" s="28"/>
      <c r="F47" s="27"/>
      <c r="G47" s="28"/>
      <c r="H47" s="29"/>
      <c r="K47" s="352"/>
      <c r="L47" s="352"/>
      <c r="M47" s="353"/>
      <c r="O47" s="29"/>
    </row>
    <row r="48" spans="3:37" s="1" customFormat="1" ht="14.25">
      <c r="D48" s="27"/>
      <c r="E48" s="28"/>
      <c r="F48" s="27"/>
      <c r="G48" s="28"/>
      <c r="H48" s="29"/>
      <c r="K48" s="352"/>
      <c r="L48" s="352"/>
      <c r="M48" s="353"/>
      <c r="O48" s="29"/>
    </row>
    <row r="49" spans="4:15" s="1" customFormat="1" ht="14.25">
      <c r="D49" s="27"/>
      <c r="E49" s="28"/>
      <c r="F49" s="27"/>
      <c r="G49" s="28"/>
      <c r="H49" s="29"/>
      <c r="K49" s="352"/>
      <c r="L49" s="352"/>
      <c r="M49" s="353"/>
      <c r="O49" s="29"/>
    </row>
    <row r="50" spans="4:15" s="1" customFormat="1" ht="14.25">
      <c r="D50" s="27"/>
      <c r="E50" s="28"/>
      <c r="F50" s="27"/>
      <c r="G50" s="28"/>
      <c r="H50" s="29"/>
      <c r="K50" s="352"/>
      <c r="L50" s="352"/>
      <c r="M50" s="353"/>
      <c r="O50" s="29"/>
    </row>
    <row r="51" spans="4:15" s="1" customFormat="1" ht="14.25">
      <c r="D51" s="27"/>
      <c r="E51" s="28"/>
      <c r="F51" s="27"/>
      <c r="G51" s="28"/>
      <c r="H51" s="29"/>
      <c r="K51" s="352"/>
      <c r="L51" s="352"/>
      <c r="M51" s="353"/>
      <c r="O51" s="29"/>
    </row>
    <row r="52" spans="4:15" s="1" customFormat="1" ht="14.25">
      <c r="D52" s="27"/>
      <c r="E52" s="28"/>
      <c r="F52" s="27"/>
      <c r="G52" s="28"/>
      <c r="H52" s="29"/>
      <c r="K52" s="352"/>
      <c r="L52" s="352"/>
      <c r="M52" s="353"/>
      <c r="O52" s="29"/>
    </row>
    <row r="53" spans="4:15" s="1" customFormat="1" ht="14.25">
      <c r="D53" s="27"/>
      <c r="E53" s="28"/>
      <c r="F53" s="27"/>
      <c r="G53" s="28"/>
      <c r="H53" s="29"/>
      <c r="K53" s="352"/>
      <c r="L53" s="352"/>
      <c r="M53" s="353"/>
      <c r="O53" s="29"/>
    </row>
    <row r="54" spans="4:15" s="1" customFormat="1" ht="14.25">
      <c r="D54" s="27"/>
      <c r="E54" s="28"/>
      <c r="F54" s="27"/>
      <c r="G54" s="28"/>
      <c r="H54" s="29"/>
      <c r="K54" s="352"/>
      <c r="L54" s="352"/>
      <c r="M54" s="353"/>
      <c r="O54" s="29"/>
    </row>
    <row r="55" spans="4:15" s="1" customFormat="1" ht="14.25">
      <c r="D55" s="27"/>
      <c r="E55" s="28"/>
      <c r="F55" s="27"/>
      <c r="G55" s="28"/>
      <c r="H55" s="29"/>
      <c r="K55" s="352"/>
      <c r="L55" s="352"/>
      <c r="M55" s="353"/>
      <c r="O55" s="29"/>
    </row>
    <row r="56" spans="4:15" s="1" customFormat="1" ht="14.25">
      <c r="D56" s="27"/>
      <c r="E56" s="28"/>
      <c r="F56" s="27"/>
      <c r="G56" s="28"/>
      <c r="H56" s="29"/>
      <c r="K56" s="352"/>
      <c r="L56" s="352"/>
      <c r="M56" s="353"/>
      <c r="O56" s="29"/>
    </row>
    <row r="57" spans="4:15" s="1" customFormat="1" ht="14.25">
      <c r="D57" s="27"/>
      <c r="E57" s="28"/>
      <c r="F57" s="27"/>
      <c r="G57" s="28"/>
      <c r="H57" s="29"/>
      <c r="K57" s="352"/>
      <c r="L57" s="352"/>
      <c r="M57" s="353"/>
      <c r="O57" s="29"/>
    </row>
    <row r="58" spans="4:15" s="1" customFormat="1" ht="14.25">
      <c r="D58" s="27"/>
      <c r="E58" s="28"/>
      <c r="F58" s="27"/>
      <c r="G58" s="28"/>
      <c r="H58" s="29"/>
      <c r="K58" s="352"/>
      <c r="L58" s="352"/>
      <c r="M58" s="353"/>
      <c r="O58" s="29"/>
    </row>
    <row r="59" spans="4:15" s="1" customFormat="1" ht="14.25">
      <c r="D59" s="27"/>
      <c r="E59" s="28"/>
      <c r="F59" s="27"/>
      <c r="G59" s="28"/>
      <c r="H59" s="29"/>
      <c r="K59" s="352"/>
      <c r="L59" s="352"/>
      <c r="M59" s="353"/>
      <c r="O59" s="29"/>
    </row>
    <row r="60" spans="4:15" s="1" customFormat="1" ht="14.25">
      <c r="D60" s="27"/>
      <c r="E60" s="28"/>
      <c r="F60" s="27"/>
      <c r="G60" s="28"/>
      <c r="H60" s="29"/>
      <c r="K60" s="352"/>
      <c r="L60" s="352"/>
      <c r="M60" s="353"/>
      <c r="O60" s="29"/>
    </row>
    <row r="61" spans="4:15" s="1" customFormat="1" ht="14.25">
      <c r="D61" s="27"/>
      <c r="E61" s="28"/>
      <c r="F61" s="27"/>
      <c r="G61" s="28"/>
      <c r="H61" s="29"/>
      <c r="K61" s="352"/>
      <c r="L61" s="352"/>
      <c r="M61" s="353"/>
      <c r="O61" s="29"/>
    </row>
    <row r="62" spans="4:15" s="1" customFormat="1" ht="14.25">
      <c r="D62" s="27"/>
      <c r="E62" s="28"/>
      <c r="F62" s="27"/>
      <c r="G62" s="28"/>
      <c r="H62" s="29"/>
      <c r="K62" s="352"/>
      <c r="L62" s="352"/>
      <c r="M62" s="353"/>
      <c r="O62" s="29"/>
    </row>
    <row r="63" spans="4:15" s="1" customFormat="1" ht="14.25">
      <c r="D63" s="27"/>
      <c r="E63" s="28"/>
      <c r="F63" s="27"/>
      <c r="G63" s="28"/>
      <c r="H63" s="29"/>
      <c r="K63" s="352"/>
      <c r="L63" s="352"/>
      <c r="M63" s="353"/>
      <c r="O63" s="29"/>
    </row>
    <row r="64" spans="4:15" s="1" customFormat="1" ht="14.25">
      <c r="D64" s="27"/>
      <c r="E64" s="28"/>
      <c r="F64" s="27"/>
      <c r="G64" s="28"/>
      <c r="H64" s="29"/>
      <c r="K64" s="352"/>
      <c r="L64" s="352"/>
      <c r="M64" s="353"/>
      <c r="O64" s="29"/>
    </row>
    <row r="65" spans="4:15" s="1" customFormat="1" ht="14.25">
      <c r="D65" s="27"/>
      <c r="E65" s="28"/>
      <c r="F65" s="27"/>
      <c r="G65" s="28"/>
      <c r="H65" s="29"/>
      <c r="K65" s="352"/>
      <c r="L65" s="352"/>
      <c r="M65" s="353"/>
      <c r="O65" s="29"/>
    </row>
    <row r="66" spans="4:15" s="1" customFormat="1" ht="14.25">
      <c r="D66" s="27"/>
      <c r="E66" s="28"/>
      <c r="F66" s="27"/>
      <c r="G66" s="28"/>
      <c r="H66" s="29"/>
      <c r="K66" s="352"/>
      <c r="L66" s="352"/>
      <c r="M66" s="353"/>
      <c r="O66" s="29"/>
    </row>
    <row r="67" spans="4:15" s="1" customFormat="1" ht="14.25">
      <c r="D67" s="27"/>
      <c r="E67" s="28"/>
      <c r="F67" s="27"/>
      <c r="G67" s="28"/>
      <c r="H67" s="29"/>
      <c r="K67" s="352"/>
      <c r="L67" s="352"/>
      <c r="M67" s="353"/>
      <c r="O67" s="29"/>
    </row>
    <row r="68" spans="4:15" s="1" customFormat="1" ht="14.25">
      <c r="D68" s="27"/>
      <c r="E68" s="28"/>
      <c r="F68" s="27"/>
      <c r="G68" s="28"/>
      <c r="H68" s="29"/>
      <c r="K68" s="352"/>
      <c r="L68" s="352"/>
      <c r="M68" s="353"/>
      <c r="O68" s="29"/>
    </row>
    <row r="69" spans="4:15" s="1" customFormat="1" ht="14.25">
      <c r="D69" s="27"/>
      <c r="E69" s="28"/>
      <c r="F69" s="27"/>
      <c r="G69" s="28"/>
      <c r="H69" s="29"/>
      <c r="K69" s="352"/>
      <c r="L69" s="352"/>
      <c r="M69" s="353"/>
      <c r="O69" s="29"/>
    </row>
    <row r="70" spans="4:15" s="1" customFormat="1" ht="14.25">
      <c r="D70" s="27"/>
      <c r="E70" s="28"/>
      <c r="F70" s="27"/>
      <c r="G70" s="28"/>
      <c r="H70" s="29"/>
      <c r="K70" s="352"/>
      <c r="L70" s="352"/>
      <c r="M70" s="353"/>
      <c r="O70" s="29"/>
    </row>
    <row r="71" spans="4:15" s="1" customFormat="1" ht="14.25">
      <c r="D71" s="27"/>
      <c r="E71" s="28"/>
      <c r="F71" s="27"/>
      <c r="G71" s="28"/>
      <c r="H71" s="29"/>
      <c r="K71" s="352"/>
      <c r="L71" s="352"/>
      <c r="M71" s="353"/>
      <c r="O71" s="29"/>
    </row>
    <row r="72" spans="4:15" s="1" customFormat="1" ht="14.25">
      <c r="D72" s="27"/>
      <c r="E72" s="28"/>
      <c r="F72" s="27"/>
      <c r="G72" s="28"/>
      <c r="H72" s="29"/>
      <c r="K72" s="352"/>
      <c r="L72" s="352"/>
      <c r="M72" s="353"/>
      <c r="O72" s="29"/>
    </row>
    <row r="73" spans="4:15" s="1" customFormat="1" ht="14.25">
      <c r="D73" s="27"/>
      <c r="E73" s="28"/>
      <c r="F73" s="27"/>
      <c r="G73" s="28"/>
      <c r="H73" s="29"/>
      <c r="K73" s="352"/>
      <c r="L73" s="352"/>
      <c r="M73" s="353"/>
      <c r="O73" s="29"/>
    </row>
    <row r="74" spans="4:15" s="1" customFormat="1" ht="14.25">
      <c r="D74" s="27"/>
      <c r="E74" s="28"/>
      <c r="F74" s="27"/>
      <c r="G74" s="28"/>
      <c r="H74" s="29"/>
      <c r="K74" s="352"/>
      <c r="L74" s="352"/>
      <c r="M74" s="353"/>
      <c r="O74" s="29"/>
    </row>
    <row r="75" spans="4:15" s="1" customFormat="1" ht="14.25">
      <c r="D75" s="27"/>
      <c r="E75" s="28"/>
      <c r="F75" s="27"/>
      <c r="G75" s="28"/>
      <c r="H75" s="29"/>
      <c r="K75" s="352"/>
      <c r="L75" s="352"/>
      <c r="M75" s="353"/>
      <c r="O75" s="29"/>
    </row>
    <row r="76" spans="4:15" s="1" customFormat="1" ht="14.25">
      <c r="D76" s="27"/>
      <c r="E76" s="28"/>
      <c r="F76" s="27"/>
      <c r="G76" s="28"/>
      <c r="H76" s="29"/>
      <c r="K76" s="352"/>
      <c r="L76" s="352"/>
      <c r="M76" s="353"/>
      <c r="O76" s="29"/>
    </row>
    <row r="77" spans="4:15" s="1" customFormat="1" ht="14.25">
      <c r="D77" s="27"/>
      <c r="E77" s="28"/>
      <c r="F77" s="27"/>
      <c r="G77" s="28"/>
      <c r="H77" s="29"/>
      <c r="K77" s="352"/>
      <c r="L77" s="352"/>
      <c r="M77" s="353"/>
      <c r="O77" s="29"/>
    </row>
    <row r="78" spans="4:15" s="1" customFormat="1" ht="14.25">
      <c r="D78" s="27"/>
      <c r="E78" s="28"/>
      <c r="F78" s="27"/>
      <c r="G78" s="28"/>
      <c r="H78" s="29"/>
      <c r="K78" s="352"/>
      <c r="L78" s="352"/>
      <c r="M78" s="353"/>
      <c r="O78" s="29"/>
    </row>
    <row r="79" spans="4:15" s="1" customFormat="1" ht="14.25">
      <c r="D79" s="27"/>
      <c r="E79" s="28"/>
      <c r="F79" s="27"/>
      <c r="G79" s="28"/>
      <c r="H79" s="29"/>
      <c r="K79" s="352"/>
      <c r="L79" s="352"/>
      <c r="M79" s="353"/>
      <c r="O79" s="29"/>
    </row>
    <row r="80" spans="4:15" s="1" customFormat="1" ht="14.25">
      <c r="D80" s="27"/>
      <c r="E80" s="28"/>
      <c r="F80" s="27"/>
      <c r="G80" s="28"/>
      <c r="H80" s="29"/>
      <c r="K80" s="352"/>
      <c r="L80" s="352"/>
      <c r="M80" s="353"/>
      <c r="O80" s="29"/>
    </row>
    <row r="81" spans="4:15" s="1" customFormat="1" ht="14.25">
      <c r="D81" s="27"/>
      <c r="E81" s="28"/>
      <c r="F81" s="27"/>
      <c r="G81" s="28"/>
      <c r="H81" s="29"/>
      <c r="K81" s="352"/>
      <c r="L81" s="352"/>
      <c r="M81" s="353"/>
      <c r="O81" s="29"/>
    </row>
    <row r="82" spans="4:15" s="1" customFormat="1" ht="14.25">
      <c r="D82" s="27"/>
      <c r="E82" s="28"/>
      <c r="F82" s="27"/>
      <c r="G82" s="28"/>
      <c r="H82" s="29"/>
      <c r="K82" s="352"/>
      <c r="L82" s="352"/>
      <c r="M82" s="353"/>
      <c r="O82" s="29"/>
    </row>
    <row r="83" spans="4:15" s="1" customFormat="1" ht="14.25">
      <c r="D83" s="27"/>
      <c r="E83" s="28"/>
      <c r="F83" s="27"/>
      <c r="G83" s="28"/>
      <c r="H83" s="29"/>
      <c r="K83" s="352"/>
      <c r="L83" s="352"/>
      <c r="M83" s="353"/>
      <c r="O83" s="29"/>
    </row>
    <row r="84" spans="4:15" s="1" customFormat="1" ht="14.25">
      <c r="D84" s="27"/>
      <c r="E84" s="28"/>
      <c r="F84" s="27"/>
      <c r="G84" s="28"/>
      <c r="H84" s="29"/>
      <c r="K84" s="352"/>
      <c r="L84" s="352"/>
      <c r="M84" s="353"/>
      <c r="O84" s="29"/>
    </row>
    <row r="85" spans="4:15" s="1" customFormat="1" ht="14.25">
      <c r="D85" s="27"/>
      <c r="E85" s="28"/>
      <c r="F85" s="27"/>
      <c r="G85" s="28"/>
      <c r="H85" s="29"/>
      <c r="K85" s="352"/>
      <c r="L85" s="352"/>
      <c r="M85" s="353"/>
      <c r="O85" s="29"/>
    </row>
    <row r="86" spans="4:15" s="1" customFormat="1" ht="14.25">
      <c r="D86" s="27"/>
      <c r="E86" s="28"/>
      <c r="F86" s="27"/>
      <c r="G86" s="28"/>
      <c r="H86" s="29"/>
      <c r="K86" s="352"/>
      <c r="L86" s="352"/>
      <c r="M86" s="353"/>
      <c r="O86" s="29"/>
    </row>
    <row r="87" spans="4:15" s="1" customFormat="1" ht="14.25">
      <c r="D87" s="27"/>
      <c r="E87" s="28"/>
      <c r="F87" s="27"/>
      <c r="G87" s="28"/>
      <c r="H87" s="29"/>
      <c r="K87" s="352"/>
      <c r="L87" s="352"/>
      <c r="M87" s="353"/>
      <c r="O87" s="29"/>
    </row>
    <row r="88" spans="4:15" s="1" customFormat="1" ht="14.25">
      <c r="D88" s="27"/>
      <c r="E88" s="28"/>
      <c r="F88" s="27"/>
      <c r="G88" s="28"/>
      <c r="H88" s="29"/>
      <c r="K88" s="352"/>
      <c r="L88" s="352"/>
      <c r="M88" s="353"/>
      <c r="O88" s="29"/>
    </row>
    <row r="89" spans="4:15" s="1" customFormat="1" ht="14.25">
      <c r="D89" s="27"/>
      <c r="E89" s="28"/>
      <c r="F89" s="27"/>
      <c r="G89" s="28"/>
      <c r="H89" s="29"/>
      <c r="K89" s="352"/>
      <c r="L89" s="352"/>
      <c r="M89" s="353"/>
      <c r="O89" s="29"/>
    </row>
    <row r="90" spans="4:15" s="1" customFormat="1" ht="14.25">
      <c r="D90" s="27"/>
      <c r="E90" s="28"/>
      <c r="F90" s="27"/>
      <c r="G90" s="28"/>
      <c r="H90" s="29"/>
      <c r="K90" s="352"/>
      <c r="L90" s="352"/>
      <c r="M90" s="353"/>
      <c r="O90" s="29"/>
    </row>
    <row r="91" spans="4:15" s="1" customFormat="1" ht="14.25">
      <c r="D91" s="27"/>
      <c r="E91" s="28"/>
      <c r="F91" s="27"/>
      <c r="G91" s="28"/>
      <c r="H91" s="29"/>
      <c r="K91" s="352"/>
      <c r="L91" s="352"/>
      <c r="M91" s="353"/>
      <c r="O91" s="29"/>
    </row>
    <row r="92" spans="4:15" s="1" customFormat="1" ht="14.25">
      <c r="D92" s="27"/>
      <c r="E92" s="28"/>
      <c r="F92" s="27"/>
      <c r="G92" s="28"/>
      <c r="H92" s="29"/>
      <c r="K92" s="352"/>
      <c r="L92" s="352"/>
      <c r="M92" s="353"/>
      <c r="O92" s="29"/>
    </row>
    <row r="93" spans="4:15" s="1" customFormat="1" ht="14.25">
      <c r="D93" s="27"/>
      <c r="E93" s="28"/>
      <c r="F93" s="27"/>
      <c r="G93" s="28"/>
      <c r="H93" s="29"/>
      <c r="K93" s="352"/>
      <c r="L93" s="352"/>
      <c r="M93" s="353"/>
      <c r="O93" s="29"/>
    </row>
    <row r="94" spans="4:15" s="1" customFormat="1" ht="14.25">
      <c r="D94" s="27"/>
      <c r="E94" s="28"/>
      <c r="F94" s="27"/>
      <c r="G94" s="28"/>
      <c r="H94" s="29"/>
      <c r="K94" s="352"/>
      <c r="L94" s="352"/>
      <c r="M94" s="353"/>
      <c r="O94" s="29"/>
    </row>
    <row r="95" spans="4:15" s="1" customFormat="1" ht="14.25">
      <c r="D95" s="27"/>
      <c r="E95" s="28"/>
      <c r="F95" s="27"/>
      <c r="G95" s="28"/>
      <c r="H95" s="29"/>
      <c r="K95" s="352"/>
      <c r="L95" s="352"/>
      <c r="M95" s="353"/>
      <c r="O95" s="29"/>
    </row>
    <row r="96" spans="4:15" s="1" customFormat="1" ht="14.25">
      <c r="D96" s="27"/>
      <c r="E96" s="28"/>
      <c r="F96" s="27"/>
      <c r="G96" s="28"/>
      <c r="H96" s="29"/>
      <c r="K96" s="352"/>
      <c r="L96" s="352"/>
      <c r="M96" s="353"/>
      <c r="O96" s="29"/>
    </row>
    <row r="97" spans="4:15" s="1" customFormat="1" ht="14.25">
      <c r="D97" s="27"/>
      <c r="E97" s="28"/>
      <c r="F97" s="27"/>
      <c r="G97" s="28"/>
      <c r="H97" s="29"/>
      <c r="K97" s="352"/>
      <c r="L97" s="352"/>
      <c r="M97" s="353"/>
      <c r="O97" s="29"/>
    </row>
    <row r="98" spans="4:15" s="1" customFormat="1" ht="14.25">
      <c r="D98" s="27"/>
      <c r="E98" s="28"/>
      <c r="F98" s="27"/>
      <c r="G98" s="28"/>
      <c r="H98" s="29"/>
      <c r="K98" s="352"/>
      <c r="L98" s="352"/>
      <c r="M98" s="353"/>
      <c r="O98" s="29"/>
    </row>
    <row r="99" spans="4:15" s="1" customFormat="1" ht="14.25">
      <c r="D99" s="27"/>
      <c r="E99" s="28"/>
      <c r="F99" s="27"/>
      <c r="G99" s="28"/>
      <c r="H99" s="29"/>
      <c r="K99" s="352"/>
      <c r="L99" s="352"/>
      <c r="M99" s="353"/>
      <c r="O99" s="29"/>
    </row>
    <row r="100" spans="4:15" s="1" customFormat="1" ht="14.25">
      <c r="D100" s="27"/>
      <c r="E100" s="28"/>
      <c r="F100" s="27"/>
      <c r="G100" s="28"/>
      <c r="H100" s="29"/>
      <c r="K100" s="352"/>
      <c r="L100" s="352"/>
      <c r="M100" s="353"/>
      <c r="O100" s="29"/>
    </row>
    <row r="101" spans="4:15" s="1" customFormat="1" ht="14.25">
      <c r="D101" s="27"/>
      <c r="E101" s="28"/>
      <c r="F101" s="27"/>
      <c r="G101" s="28"/>
      <c r="H101" s="29"/>
      <c r="K101" s="352"/>
      <c r="L101" s="352"/>
      <c r="M101" s="353"/>
      <c r="O101" s="29"/>
    </row>
    <row r="102" spans="4:15" s="1" customFormat="1" ht="14.25">
      <c r="D102" s="27"/>
      <c r="E102" s="28"/>
      <c r="F102" s="27"/>
      <c r="G102" s="28"/>
      <c r="H102" s="29"/>
      <c r="K102" s="352"/>
      <c r="L102" s="352"/>
      <c r="M102" s="353"/>
      <c r="O102" s="29"/>
    </row>
    <row r="103" spans="4:15" s="1" customFormat="1" ht="14.25">
      <c r="D103" s="27"/>
      <c r="E103" s="28"/>
      <c r="F103" s="27"/>
      <c r="G103" s="28"/>
      <c r="H103" s="29"/>
      <c r="K103" s="352"/>
      <c r="L103" s="352"/>
      <c r="M103" s="353"/>
      <c r="O103" s="29"/>
    </row>
    <row r="104" spans="4:15" s="1" customFormat="1" ht="14.25">
      <c r="D104" s="27"/>
      <c r="E104" s="28"/>
      <c r="F104" s="27"/>
      <c r="G104" s="28"/>
      <c r="H104" s="29"/>
      <c r="K104" s="352"/>
      <c r="L104" s="352"/>
      <c r="M104" s="353"/>
      <c r="O104" s="29"/>
    </row>
    <row r="105" spans="4:15" s="1" customFormat="1" ht="14.25">
      <c r="D105" s="27"/>
      <c r="E105" s="28"/>
      <c r="F105" s="27"/>
      <c r="G105" s="28"/>
      <c r="H105" s="29"/>
      <c r="K105" s="352"/>
      <c r="L105" s="352"/>
      <c r="M105" s="353"/>
      <c r="O105" s="29"/>
    </row>
    <row r="106" spans="4:15" s="1" customFormat="1" ht="14.25">
      <c r="D106" s="27"/>
      <c r="E106" s="28"/>
      <c r="F106" s="27"/>
      <c r="G106" s="28"/>
      <c r="H106" s="29"/>
      <c r="K106" s="352"/>
      <c r="L106" s="352"/>
      <c r="M106" s="353"/>
      <c r="O106" s="29"/>
    </row>
    <row r="107" spans="4:15" s="1" customFormat="1" ht="14.25">
      <c r="D107" s="27"/>
      <c r="E107" s="28"/>
      <c r="F107" s="27"/>
      <c r="G107" s="28"/>
      <c r="H107" s="29"/>
      <c r="K107" s="352"/>
      <c r="L107" s="352"/>
      <c r="M107" s="353"/>
      <c r="O107" s="29"/>
    </row>
    <row r="108" spans="4:15" s="1" customFormat="1" ht="14.25">
      <c r="D108" s="27"/>
      <c r="E108" s="28"/>
      <c r="F108" s="27"/>
      <c r="G108" s="28"/>
      <c r="H108" s="29"/>
      <c r="K108" s="352"/>
      <c r="L108" s="352"/>
      <c r="M108" s="353"/>
      <c r="O108" s="29"/>
    </row>
    <row r="109" spans="4:15" s="1" customFormat="1" ht="14.25">
      <c r="D109" s="27"/>
      <c r="E109" s="28"/>
      <c r="F109" s="27"/>
      <c r="G109" s="28"/>
      <c r="H109" s="29"/>
      <c r="K109" s="352"/>
      <c r="L109" s="352"/>
      <c r="M109" s="353"/>
      <c r="O109" s="29"/>
    </row>
    <row r="110" spans="4:15" s="1" customFormat="1" ht="14.25">
      <c r="D110" s="27"/>
      <c r="E110" s="28"/>
      <c r="F110" s="27"/>
      <c r="G110" s="28"/>
      <c r="H110" s="29"/>
      <c r="K110" s="352"/>
      <c r="L110" s="352"/>
      <c r="M110" s="353"/>
      <c r="O110" s="29"/>
    </row>
    <row r="111" spans="4:15" s="1" customFormat="1" ht="14.25">
      <c r="D111" s="27"/>
      <c r="E111" s="28"/>
      <c r="F111" s="27"/>
      <c r="G111" s="28"/>
      <c r="H111" s="29"/>
      <c r="K111" s="352"/>
      <c r="L111" s="352"/>
      <c r="M111" s="353"/>
      <c r="O111" s="29"/>
    </row>
    <row r="112" spans="4:15" s="1" customFormat="1" ht="14.25">
      <c r="D112" s="27"/>
      <c r="E112" s="28"/>
      <c r="F112" s="27"/>
      <c r="G112" s="28"/>
      <c r="H112" s="29"/>
      <c r="K112" s="352"/>
      <c r="L112" s="352"/>
      <c r="M112" s="353"/>
      <c r="O112" s="29"/>
    </row>
    <row r="113" spans="4:15" s="1" customFormat="1" ht="14.25">
      <c r="D113" s="27"/>
      <c r="E113" s="28"/>
      <c r="F113" s="27"/>
      <c r="G113" s="28"/>
      <c r="H113" s="29"/>
      <c r="K113" s="352"/>
      <c r="L113" s="352"/>
      <c r="M113" s="353"/>
      <c r="O113" s="29"/>
    </row>
    <row r="114" spans="4:15" s="1" customFormat="1" ht="14.25">
      <c r="D114" s="27"/>
      <c r="E114" s="28"/>
      <c r="F114" s="27"/>
      <c r="G114" s="28"/>
      <c r="H114" s="29"/>
      <c r="K114" s="352"/>
      <c r="L114" s="352"/>
      <c r="M114" s="353"/>
      <c r="O114" s="29"/>
    </row>
    <row r="115" spans="4:15" s="1" customFormat="1" ht="14.25">
      <c r="D115" s="27"/>
      <c r="E115" s="28"/>
      <c r="F115" s="27"/>
      <c r="G115" s="28"/>
      <c r="H115" s="29"/>
      <c r="K115" s="352"/>
      <c r="L115" s="352"/>
      <c r="M115" s="353"/>
      <c r="O115" s="29"/>
    </row>
    <row r="116" spans="4:15" s="1" customFormat="1" ht="14.25">
      <c r="D116" s="27"/>
      <c r="E116" s="28"/>
      <c r="F116" s="27"/>
      <c r="G116" s="28"/>
      <c r="H116" s="29"/>
      <c r="K116" s="352"/>
      <c r="L116" s="352"/>
      <c r="M116" s="353"/>
      <c r="O116" s="29"/>
    </row>
    <row r="117" spans="4:15" s="1" customFormat="1" ht="14.25">
      <c r="D117" s="27"/>
      <c r="E117" s="28"/>
      <c r="F117" s="27"/>
      <c r="G117" s="28"/>
      <c r="H117" s="29"/>
      <c r="K117" s="352"/>
      <c r="L117" s="352"/>
      <c r="M117" s="353"/>
      <c r="O117" s="29"/>
    </row>
    <row r="118" spans="4:15" s="1" customFormat="1" ht="14.25">
      <c r="D118" s="27"/>
      <c r="E118" s="28"/>
      <c r="F118" s="27"/>
      <c r="G118" s="28"/>
      <c r="H118" s="29"/>
      <c r="K118" s="352"/>
      <c r="L118" s="352"/>
      <c r="M118" s="353"/>
      <c r="O118" s="29"/>
    </row>
    <row r="119" spans="4:15" s="1" customFormat="1" ht="14.25">
      <c r="D119" s="27"/>
      <c r="E119" s="28"/>
      <c r="F119" s="27"/>
      <c r="G119" s="28"/>
      <c r="H119" s="29"/>
      <c r="K119" s="352"/>
      <c r="L119" s="352"/>
      <c r="M119" s="353"/>
      <c r="O119" s="29"/>
    </row>
    <row r="120" spans="4:15" s="1" customFormat="1" ht="14.25">
      <c r="D120" s="27"/>
      <c r="E120" s="28"/>
      <c r="F120" s="27"/>
      <c r="G120" s="28"/>
      <c r="H120" s="29"/>
      <c r="K120" s="352"/>
      <c r="L120" s="352"/>
      <c r="M120" s="353"/>
      <c r="O120" s="29"/>
    </row>
    <row r="121" spans="4:15" s="1" customFormat="1" ht="14.25">
      <c r="D121" s="27"/>
      <c r="E121" s="28"/>
      <c r="F121" s="27"/>
      <c r="G121" s="28"/>
      <c r="H121" s="29"/>
      <c r="K121" s="352"/>
      <c r="L121" s="352"/>
      <c r="M121" s="353"/>
      <c r="O121" s="29"/>
    </row>
    <row r="122" spans="4:15" s="1" customFormat="1" ht="14.25">
      <c r="D122" s="27"/>
      <c r="E122" s="28"/>
      <c r="F122" s="27"/>
      <c r="G122" s="28"/>
      <c r="H122" s="29"/>
      <c r="K122" s="352"/>
      <c r="L122" s="352"/>
      <c r="M122" s="353"/>
      <c r="O122" s="29"/>
    </row>
    <row r="123" spans="4:15" s="1" customFormat="1" ht="14.25">
      <c r="D123" s="27"/>
      <c r="E123" s="28"/>
      <c r="F123" s="27"/>
      <c r="G123" s="28"/>
      <c r="H123" s="29"/>
      <c r="K123" s="352"/>
      <c r="L123" s="352"/>
      <c r="M123" s="353"/>
      <c r="O123" s="29"/>
    </row>
    <row r="124" spans="4:15" s="1" customFormat="1" ht="14.25">
      <c r="D124" s="27"/>
      <c r="E124" s="28"/>
      <c r="F124" s="27"/>
      <c r="G124" s="28"/>
      <c r="H124" s="29"/>
      <c r="K124" s="352"/>
      <c r="L124" s="352"/>
      <c r="M124" s="353"/>
      <c r="O124" s="29"/>
    </row>
    <row r="125" spans="4:15" s="1" customFormat="1" ht="14.25">
      <c r="D125" s="27"/>
      <c r="E125" s="28"/>
      <c r="F125" s="27"/>
      <c r="G125" s="28"/>
      <c r="H125" s="29"/>
      <c r="K125" s="352"/>
      <c r="L125" s="352"/>
      <c r="M125" s="353"/>
      <c r="O125" s="29"/>
    </row>
    <row r="126" spans="4:15" s="1" customFormat="1" ht="14.25">
      <c r="D126" s="27"/>
      <c r="E126" s="28"/>
      <c r="F126" s="27"/>
      <c r="G126" s="28"/>
      <c r="H126" s="29"/>
      <c r="K126" s="352"/>
      <c r="L126" s="352"/>
      <c r="M126" s="353"/>
      <c r="O126" s="29"/>
    </row>
    <row r="127" spans="4:15" s="1" customFormat="1" ht="14.25">
      <c r="D127" s="27"/>
      <c r="E127" s="28"/>
      <c r="F127" s="27"/>
      <c r="G127" s="28"/>
      <c r="H127" s="29"/>
      <c r="K127" s="352"/>
      <c r="L127" s="352"/>
      <c r="M127" s="353"/>
      <c r="O127" s="29"/>
    </row>
    <row r="128" spans="4:15" s="1" customFormat="1" ht="14.25">
      <c r="D128" s="27"/>
      <c r="E128" s="28"/>
      <c r="F128" s="27"/>
      <c r="G128" s="28"/>
      <c r="H128" s="29"/>
      <c r="K128" s="352"/>
      <c r="L128" s="352"/>
      <c r="M128" s="353"/>
      <c r="O128" s="29"/>
    </row>
    <row r="129" spans="4:15" s="1" customFormat="1" ht="14.25">
      <c r="D129" s="27"/>
      <c r="E129" s="28"/>
      <c r="F129" s="27"/>
      <c r="G129" s="28"/>
      <c r="H129" s="29"/>
      <c r="K129" s="352"/>
      <c r="L129" s="352"/>
      <c r="M129" s="353"/>
      <c r="O129" s="29"/>
    </row>
    <row r="130" spans="4:15" s="1" customFormat="1" ht="14.25">
      <c r="D130" s="27"/>
      <c r="E130" s="28"/>
      <c r="F130" s="27"/>
      <c r="G130" s="28"/>
      <c r="H130" s="29"/>
      <c r="K130" s="352"/>
      <c r="L130" s="352"/>
      <c r="M130" s="353"/>
      <c r="O130" s="29"/>
    </row>
    <row r="131" spans="4:15" s="1" customFormat="1" ht="14.25">
      <c r="D131" s="27"/>
      <c r="E131" s="28"/>
      <c r="F131" s="27"/>
      <c r="G131" s="28"/>
      <c r="H131" s="29"/>
      <c r="K131" s="352"/>
      <c r="L131" s="352"/>
      <c r="M131" s="353"/>
      <c r="O131" s="29"/>
    </row>
    <row r="132" spans="4:15" s="1" customFormat="1" ht="14.25">
      <c r="D132" s="27"/>
      <c r="E132" s="28"/>
      <c r="F132" s="27"/>
      <c r="G132" s="28"/>
      <c r="H132" s="29"/>
      <c r="K132" s="352"/>
      <c r="L132" s="352"/>
      <c r="M132" s="353"/>
      <c r="O132" s="29"/>
    </row>
    <row r="133" spans="4:15" s="1" customFormat="1" ht="14.25">
      <c r="D133" s="27"/>
      <c r="E133" s="28"/>
      <c r="F133" s="27"/>
      <c r="G133" s="28"/>
      <c r="H133" s="29"/>
      <c r="K133" s="352"/>
      <c r="L133" s="352"/>
      <c r="M133" s="353"/>
      <c r="O133" s="29"/>
    </row>
    <row r="134" spans="4:15" s="1" customFormat="1" ht="14.25">
      <c r="D134" s="27"/>
      <c r="E134" s="28"/>
      <c r="F134" s="27"/>
      <c r="G134" s="28"/>
      <c r="H134" s="29"/>
      <c r="K134" s="352"/>
      <c r="L134" s="352"/>
      <c r="M134" s="353"/>
      <c r="O134" s="29"/>
    </row>
    <row r="135" spans="4:15" s="1" customFormat="1" ht="14.25">
      <c r="D135" s="27"/>
      <c r="E135" s="28"/>
      <c r="F135" s="27"/>
      <c r="G135" s="28"/>
      <c r="H135" s="29"/>
      <c r="K135" s="352"/>
      <c r="L135" s="352"/>
      <c r="M135" s="353"/>
      <c r="O135" s="29"/>
    </row>
    <row r="136" spans="4:15" s="1" customFormat="1" ht="14.25">
      <c r="D136" s="27"/>
      <c r="E136" s="28"/>
      <c r="F136" s="27"/>
      <c r="G136" s="28"/>
      <c r="H136" s="29"/>
      <c r="K136" s="352"/>
      <c r="L136" s="352"/>
      <c r="M136" s="353"/>
      <c r="O136" s="29"/>
    </row>
    <row r="137" spans="4:15" s="1" customFormat="1" ht="14.25">
      <c r="D137" s="27"/>
      <c r="E137" s="28"/>
      <c r="F137" s="27"/>
      <c r="G137" s="28"/>
      <c r="H137" s="29"/>
      <c r="K137" s="352"/>
      <c r="L137" s="352"/>
      <c r="M137" s="353"/>
      <c r="O137" s="29"/>
    </row>
    <row r="138" spans="4:15" s="1" customFormat="1" ht="14.25">
      <c r="D138" s="27"/>
      <c r="E138" s="28"/>
      <c r="F138" s="27"/>
      <c r="G138" s="28"/>
      <c r="H138" s="29"/>
      <c r="K138" s="352"/>
      <c r="L138" s="352"/>
      <c r="M138" s="353"/>
      <c r="O138" s="29"/>
    </row>
    <row r="139" spans="4:15" s="1" customFormat="1" ht="14.25">
      <c r="D139" s="27"/>
      <c r="E139" s="28"/>
      <c r="F139" s="27"/>
      <c r="G139" s="28"/>
      <c r="H139" s="29"/>
      <c r="K139" s="352"/>
      <c r="L139" s="352"/>
      <c r="M139" s="353"/>
      <c r="O139" s="29"/>
    </row>
    <row r="140" spans="4:15" s="1" customFormat="1" ht="14.25">
      <c r="D140" s="27"/>
      <c r="E140" s="28"/>
      <c r="F140" s="27"/>
      <c r="G140" s="28"/>
      <c r="H140" s="29"/>
      <c r="K140" s="352"/>
      <c r="L140" s="352"/>
      <c r="M140" s="353"/>
      <c r="O140" s="29"/>
    </row>
    <row r="141" spans="4:15" s="1" customFormat="1" ht="14.25">
      <c r="D141" s="27"/>
      <c r="E141" s="28"/>
      <c r="F141" s="27"/>
      <c r="G141" s="28"/>
      <c r="H141" s="29"/>
      <c r="K141" s="352"/>
      <c r="L141" s="352"/>
      <c r="M141" s="353"/>
      <c r="O141" s="29"/>
    </row>
    <row r="142" spans="4:15" s="1" customFormat="1" ht="14.25">
      <c r="D142" s="27"/>
      <c r="E142" s="28"/>
      <c r="F142" s="27"/>
      <c r="G142" s="28"/>
      <c r="H142" s="29"/>
      <c r="K142" s="352"/>
      <c r="L142" s="352"/>
      <c r="M142" s="353"/>
      <c r="O142" s="29"/>
    </row>
    <row r="143" spans="4:15" s="1" customFormat="1" ht="14.25">
      <c r="D143" s="27"/>
      <c r="E143" s="28"/>
      <c r="F143" s="27"/>
      <c r="G143" s="28"/>
      <c r="H143" s="29"/>
      <c r="K143" s="352"/>
      <c r="L143" s="352"/>
      <c r="M143" s="353"/>
      <c r="O143" s="29"/>
    </row>
    <row r="144" spans="4:15" s="1" customFormat="1" ht="14.25">
      <c r="D144" s="27"/>
      <c r="E144" s="28"/>
      <c r="F144" s="27"/>
      <c r="G144" s="28"/>
      <c r="H144" s="29"/>
      <c r="K144" s="352"/>
      <c r="L144" s="352"/>
      <c r="M144" s="353"/>
      <c r="O144" s="29"/>
    </row>
    <row r="145" spans="4:15" s="1" customFormat="1" ht="14.25">
      <c r="D145" s="27"/>
      <c r="E145" s="28"/>
      <c r="F145" s="27"/>
      <c r="G145" s="28"/>
      <c r="H145" s="29"/>
      <c r="K145" s="352"/>
      <c r="L145" s="352"/>
      <c r="M145" s="353"/>
      <c r="O145" s="29"/>
    </row>
    <row r="146" spans="4:15" s="1" customFormat="1" ht="14.25">
      <c r="D146" s="27"/>
      <c r="E146" s="28"/>
      <c r="F146" s="27"/>
      <c r="G146" s="28"/>
      <c r="H146" s="29"/>
      <c r="K146" s="352"/>
      <c r="L146" s="352"/>
      <c r="M146" s="353"/>
      <c r="O146" s="29"/>
    </row>
    <row r="147" spans="4:15" s="1" customFormat="1" ht="14.25">
      <c r="D147" s="27"/>
      <c r="E147" s="28"/>
      <c r="F147" s="27"/>
      <c r="G147" s="28"/>
      <c r="H147" s="29"/>
      <c r="K147" s="352"/>
      <c r="L147" s="352"/>
      <c r="M147" s="353"/>
      <c r="O147" s="29"/>
    </row>
    <row r="148" spans="4:15" s="1" customFormat="1" ht="14.25">
      <c r="D148" s="27"/>
      <c r="E148" s="28"/>
      <c r="F148" s="27"/>
      <c r="G148" s="28"/>
      <c r="H148" s="29"/>
      <c r="K148" s="352"/>
      <c r="L148" s="352"/>
      <c r="M148" s="353"/>
      <c r="O148" s="29"/>
    </row>
    <row r="149" spans="4:15" s="1" customFormat="1" ht="14.25">
      <c r="D149" s="27"/>
      <c r="E149" s="28"/>
      <c r="F149" s="27"/>
      <c r="G149" s="28"/>
      <c r="H149" s="29"/>
      <c r="K149" s="352"/>
      <c r="L149" s="352"/>
      <c r="M149" s="353"/>
      <c r="O149" s="29"/>
    </row>
    <row r="150" spans="4:15" s="1" customFormat="1" ht="14.25">
      <c r="D150" s="27"/>
      <c r="E150" s="28"/>
      <c r="F150" s="27"/>
      <c r="G150" s="28"/>
      <c r="H150" s="29"/>
      <c r="K150" s="352"/>
      <c r="L150" s="352"/>
      <c r="M150" s="353"/>
      <c r="O150" s="29"/>
    </row>
    <row r="151" spans="4:15" s="1" customFormat="1" ht="14.25">
      <c r="D151" s="27"/>
      <c r="E151" s="28"/>
      <c r="F151" s="27"/>
      <c r="G151" s="28"/>
      <c r="H151" s="29"/>
      <c r="K151" s="352"/>
      <c r="L151" s="352"/>
      <c r="M151" s="353"/>
      <c r="O151" s="29"/>
    </row>
    <row r="152" spans="4:15" s="1" customFormat="1" ht="14.25">
      <c r="D152" s="27"/>
      <c r="E152" s="28"/>
      <c r="F152" s="27"/>
      <c r="G152" s="28"/>
      <c r="H152" s="29"/>
      <c r="K152" s="352"/>
      <c r="L152" s="352"/>
      <c r="M152" s="353"/>
      <c r="O152" s="29"/>
    </row>
    <row r="153" spans="4:15" s="1" customFormat="1" ht="14.25">
      <c r="D153" s="27"/>
      <c r="E153" s="28"/>
      <c r="F153" s="27"/>
      <c r="G153" s="28"/>
      <c r="H153" s="29"/>
      <c r="K153" s="352"/>
      <c r="L153" s="352"/>
      <c r="M153" s="353"/>
      <c r="O153" s="29"/>
    </row>
    <row r="154" spans="4:15" s="1" customFormat="1" ht="14.25">
      <c r="D154" s="27"/>
      <c r="E154" s="28"/>
      <c r="F154" s="27"/>
      <c r="G154" s="28"/>
      <c r="H154" s="29"/>
      <c r="K154" s="352"/>
      <c r="L154" s="352"/>
      <c r="M154" s="353"/>
      <c r="O154" s="29"/>
    </row>
    <row r="155" spans="4:15" s="1" customFormat="1" ht="14.25">
      <c r="D155" s="27"/>
      <c r="E155" s="28"/>
      <c r="F155" s="27"/>
      <c r="G155" s="28"/>
      <c r="H155" s="29"/>
      <c r="K155" s="352"/>
      <c r="L155" s="352"/>
      <c r="M155" s="353"/>
      <c r="O155" s="29"/>
    </row>
    <row r="156" spans="4:15" s="1" customFormat="1" ht="14.25">
      <c r="D156" s="27"/>
      <c r="E156" s="28"/>
      <c r="F156" s="27"/>
      <c r="G156" s="28"/>
      <c r="H156" s="29"/>
      <c r="K156" s="352"/>
      <c r="L156" s="352"/>
      <c r="M156" s="353"/>
      <c r="O156" s="29"/>
    </row>
    <row r="157" spans="4:15" s="1" customFormat="1" ht="14.25">
      <c r="D157" s="27"/>
      <c r="E157" s="28"/>
      <c r="F157" s="27"/>
      <c r="G157" s="28"/>
      <c r="H157" s="29"/>
      <c r="K157" s="352"/>
      <c r="L157" s="352"/>
      <c r="M157" s="353"/>
      <c r="O157" s="29"/>
    </row>
    <row r="158" spans="4:15" s="1" customFormat="1" ht="14.25">
      <c r="D158" s="27"/>
      <c r="E158" s="28"/>
      <c r="F158" s="27"/>
      <c r="G158" s="28"/>
      <c r="H158" s="29"/>
      <c r="K158" s="352"/>
      <c r="L158" s="352"/>
      <c r="M158" s="353"/>
      <c r="O158" s="29"/>
    </row>
    <row r="159" spans="4:15" s="1" customFormat="1" ht="14.25">
      <c r="D159" s="27"/>
      <c r="E159" s="28"/>
      <c r="F159" s="27"/>
      <c r="G159" s="28"/>
      <c r="H159" s="29"/>
      <c r="K159" s="352"/>
      <c r="L159" s="352"/>
      <c r="M159" s="353"/>
      <c r="O159" s="29"/>
    </row>
    <row r="160" spans="4:15" s="1" customFormat="1" ht="14.25">
      <c r="D160" s="27"/>
      <c r="E160" s="28"/>
      <c r="F160" s="27"/>
      <c r="G160" s="28"/>
      <c r="H160" s="29"/>
      <c r="K160" s="352"/>
      <c r="L160" s="352"/>
      <c r="M160" s="353"/>
      <c r="O160" s="29"/>
    </row>
    <row r="161" spans="4:15" s="1" customFormat="1" ht="14.25">
      <c r="D161" s="27"/>
      <c r="E161" s="28"/>
      <c r="F161" s="27"/>
      <c r="G161" s="28"/>
      <c r="H161" s="29"/>
      <c r="K161" s="352"/>
      <c r="L161" s="352"/>
      <c r="M161" s="353"/>
      <c r="O161" s="29"/>
    </row>
    <row r="162" spans="4:15" s="1" customFormat="1" ht="14.25">
      <c r="D162" s="27"/>
      <c r="E162" s="28"/>
      <c r="F162" s="27"/>
      <c r="G162" s="28"/>
      <c r="H162" s="29"/>
      <c r="K162" s="352"/>
      <c r="L162" s="352"/>
      <c r="M162" s="353"/>
      <c r="O162" s="29"/>
    </row>
    <row r="163" spans="4:15" s="1" customFormat="1" ht="14.25">
      <c r="D163" s="27"/>
      <c r="E163" s="28"/>
      <c r="F163" s="27"/>
      <c r="G163" s="28"/>
      <c r="H163" s="29"/>
      <c r="K163" s="352"/>
      <c r="L163" s="352"/>
      <c r="M163" s="353"/>
      <c r="O163" s="29"/>
    </row>
    <row r="164" spans="4:15" s="1" customFormat="1" ht="14.25">
      <c r="D164" s="27"/>
      <c r="E164" s="28"/>
      <c r="F164" s="27"/>
      <c r="G164" s="28"/>
      <c r="H164" s="29"/>
      <c r="K164" s="352"/>
      <c r="L164" s="352"/>
      <c r="M164" s="353"/>
      <c r="O164" s="29"/>
    </row>
    <row r="165" spans="4:15" s="1" customFormat="1" ht="14.25">
      <c r="D165" s="27"/>
      <c r="E165" s="28"/>
      <c r="F165" s="27"/>
      <c r="G165" s="28"/>
      <c r="H165" s="29"/>
      <c r="K165" s="352"/>
      <c r="L165" s="352"/>
      <c r="M165" s="353"/>
      <c r="O165" s="29"/>
    </row>
    <row r="166" spans="4:15" s="1" customFormat="1" ht="14.25">
      <c r="D166" s="27"/>
      <c r="E166" s="28"/>
      <c r="F166" s="27"/>
      <c r="G166" s="28"/>
      <c r="H166" s="29"/>
      <c r="K166" s="352"/>
      <c r="L166" s="352"/>
      <c r="M166" s="353"/>
      <c r="O166" s="29"/>
    </row>
    <row r="167" spans="4:15" s="1" customFormat="1" ht="14.25">
      <c r="D167" s="27"/>
      <c r="E167" s="28"/>
      <c r="F167" s="27"/>
      <c r="G167" s="28"/>
      <c r="H167" s="29"/>
      <c r="K167" s="352"/>
      <c r="L167" s="352"/>
      <c r="M167" s="353"/>
      <c r="O167" s="29"/>
    </row>
    <row r="168" spans="4:15" s="1" customFormat="1" ht="14.25">
      <c r="D168" s="27"/>
      <c r="E168" s="28"/>
      <c r="F168" s="27"/>
      <c r="G168" s="28"/>
      <c r="H168" s="29"/>
      <c r="K168" s="352"/>
      <c r="L168" s="352"/>
      <c r="M168" s="353"/>
      <c r="O168" s="29"/>
    </row>
    <row r="169" spans="4:15" s="1" customFormat="1" ht="14.25">
      <c r="D169" s="27"/>
      <c r="E169" s="28"/>
      <c r="F169" s="27"/>
      <c r="G169" s="28"/>
      <c r="H169" s="29"/>
      <c r="K169" s="352"/>
      <c r="L169" s="352"/>
      <c r="M169" s="353"/>
      <c r="O169" s="29"/>
    </row>
    <row r="170" spans="4:15" s="1" customFormat="1" ht="14.25">
      <c r="D170" s="27"/>
      <c r="E170" s="28"/>
      <c r="F170" s="27"/>
      <c r="G170" s="28"/>
      <c r="H170" s="29"/>
      <c r="K170" s="352"/>
      <c r="L170" s="352"/>
      <c r="M170" s="353"/>
      <c r="O170" s="29"/>
    </row>
    <row r="171" spans="4:15" s="1" customFormat="1" ht="14.25">
      <c r="D171" s="27"/>
      <c r="E171" s="28"/>
      <c r="F171" s="27"/>
      <c r="G171" s="28"/>
      <c r="H171" s="29"/>
      <c r="K171" s="352"/>
      <c r="L171" s="352"/>
      <c r="M171" s="353"/>
      <c r="O171" s="29"/>
    </row>
    <row r="172" spans="4:15" s="1" customFormat="1" ht="14.25">
      <c r="D172" s="27"/>
      <c r="E172" s="28"/>
      <c r="F172" s="27"/>
      <c r="G172" s="28"/>
      <c r="H172" s="29"/>
      <c r="K172" s="352"/>
      <c r="L172" s="352"/>
      <c r="M172" s="353"/>
      <c r="O172" s="29"/>
    </row>
    <row r="173" spans="4:15" s="1" customFormat="1" ht="14.25">
      <c r="D173" s="27"/>
      <c r="E173" s="28"/>
      <c r="F173" s="27"/>
      <c r="G173" s="28"/>
      <c r="H173" s="29"/>
      <c r="K173" s="352"/>
      <c r="L173" s="352"/>
      <c r="M173" s="353"/>
      <c r="O173" s="29"/>
    </row>
    <row r="174" spans="4:15" s="1" customFormat="1" ht="14.25">
      <c r="D174" s="27"/>
      <c r="E174" s="28"/>
      <c r="F174" s="27"/>
      <c r="G174" s="28"/>
      <c r="H174" s="29"/>
      <c r="K174" s="352"/>
      <c r="L174" s="352"/>
      <c r="M174" s="353"/>
      <c r="O174" s="29"/>
    </row>
    <row r="175" spans="4:15" s="1" customFormat="1" ht="14.25">
      <c r="D175" s="27"/>
      <c r="E175" s="28"/>
      <c r="F175" s="27"/>
      <c r="G175" s="28"/>
      <c r="H175" s="29"/>
      <c r="K175" s="352"/>
      <c r="L175" s="352"/>
      <c r="M175" s="353"/>
      <c r="O175" s="29"/>
    </row>
    <row r="176" spans="4:15" s="1" customFormat="1" ht="14.25">
      <c r="D176" s="27"/>
      <c r="E176" s="28"/>
      <c r="F176" s="27"/>
      <c r="G176" s="28"/>
      <c r="H176" s="29"/>
      <c r="K176" s="352"/>
      <c r="L176" s="352"/>
      <c r="M176" s="353"/>
      <c r="O176" s="29"/>
    </row>
    <row r="177" spans="4:15" s="1" customFormat="1" ht="14.25">
      <c r="D177" s="27"/>
      <c r="E177" s="28"/>
      <c r="F177" s="27"/>
      <c r="G177" s="28"/>
      <c r="H177" s="29"/>
      <c r="K177" s="352"/>
      <c r="L177" s="352"/>
      <c r="M177" s="353"/>
      <c r="O177" s="29"/>
    </row>
    <row r="178" spans="4:15" s="1" customFormat="1" ht="14.25">
      <c r="D178" s="27"/>
      <c r="E178" s="28"/>
      <c r="F178" s="27"/>
      <c r="G178" s="28"/>
      <c r="H178" s="29"/>
      <c r="K178" s="352"/>
      <c r="L178" s="352"/>
      <c r="M178" s="353"/>
      <c r="O178" s="29"/>
    </row>
    <row r="179" spans="4:15" s="1" customFormat="1" ht="14.25">
      <c r="D179" s="27"/>
      <c r="E179" s="28"/>
      <c r="F179" s="27"/>
      <c r="G179" s="28"/>
      <c r="H179" s="29"/>
      <c r="K179" s="352"/>
      <c r="L179" s="352"/>
      <c r="M179" s="353"/>
      <c r="O179" s="29"/>
    </row>
    <row r="180" spans="4:15" s="1" customFormat="1" ht="14.25">
      <c r="D180" s="27"/>
      <c r="E180" s="28"/>
      <c r="F180" s="27"/>
      <c r="G180" s="28"/>
      <c r="H180" s="29"/>
      <c r="K180" s="352"/>
      <c r="L180" s="352"/>
      <c r="M180" s="353"/>
      <c r="O180" s="29"/>
    </row>
    <row r="181" spans="4:15" s="1" customFormat="1" ht="14.25">
      <c r="D181" s="27"/>
      <c r="E181" s="28"/>
      <c r="F181" s="27"/>
      <c r="G181" s="28"/>
      <c r="H181" s="29"/>
      <c r="K181" s="352"/>
      <c r="L181" s="352"/>
      <c r="M181" s="353"/>
      <c r="O181" s="29"/>
    </row>
    <row r="182" spans="4:15" s="1" customFormat="1" ht="14.25">
      <c r="D182" s="27"/>
      <c r="E182" s="28"/>
      <c r="F182" s="27"/>
      <c r="G182" s="28"/>
      <c r="H182" s="29"/>
      <c r="K182" s="352"/>
      <c r="L182" s="352"/>
      <c r="M182" s="353"/>
      <c r="O182" s="29"/>
    </row>
    <row r="183" spans="4:15" s="1" customFormat="1" ht="14.25">
      <c r="D183" s="27"/>
      <c r="E183" s="28"/>
      <c r="F183" s="27"/>
      <c r="G183" s="28"/>
      <c r="H183" s="29"/>
      <c r="K183" s="352"/>
      <c r="L183" s="352"/>
      <c r="M183" s="353"/>
      <c r="O183" s="29"/>
    </row>
    <row r="184" spans="4:15" s="1" customFormat="1" ht="14.25">
      <c r="D184" s="27"/>
      <c r="E184" s="28"/>
      <c r="F184" s="27"/>
      <c r="G184" s="28"/>
      <c r="H184" s="29"/>
      <c r="K184" s="352"/>
      <c r="L184" s="352"/>
      <c r="M184" s="353"/>
      <c r="O184" s="29"/>
    </row>
    <row r="185" spans="4:15" s="1" customFormat="1" ht="14.25">
      <c r="D185" s="27"/>
      <c r="E185" s="28"/>
      <c r="F185" s="27"/>
      <c r="G185" s="28"/>
      <c r="H185" s="29"/>
      <c r="K185" s="352"/>
      <c r="L185" s="352"/>
      <c r="M185" s="353"/>
      <c r="O185" s="29"/>
    </row>
    <row r="186" spans="4:15" s="1" customFormat="1" ht="14.25">
      <c r="D186" s="27"/>
      <c r="E186" s="28"/>
      <c r="F186" s="27"/>
      <c r="G186" s="28"/>
      <c r="H186" s="29"/>
      <c r="K186" s="352"/>
      <c r="L186" s="352"/>
      <c r="M186" s="353"/>
      <c r="O186" s="29"/>
    </row>
    <row r="187" spans="4:15" s="1" customFormat="1" ht="14.25">
      <c r="D187" s="27"/>
      <c r="E187" s="28"/>
      <c r="F187" s="27"/>
      <c r="G187" s="28"/>
      <c r="H187" s="29"/>
      <c r="K187" s="352"/>
      <c r="L187" s="352"/>
      <c r="M187" s="353"/>
      <c r="O187" s="29"/>
    </row>
    <row r="188" spans="4:15" s="1" customFormat="1" ht="14.25">
      <c r="D188" s="27"/>
      <c r="E188" s="28"/>
      <c r="F188" s="27"/>
      <c r="G188" s="28"/>
      <c r="H188" s="29"/>
      <c r="K188" s="352"/>
      <c r="L188" s="352"/>
      <c r="M188" s="353"/>
      <c r="O188" s="29"/>
    </row>
    <row r="189" spans="4:15" s="1" customFormat="1" ht="14.25">
      <c r="D189" s="27"/>
      <c r="E189" s="28"/>
      <c r="F189" s="27"/>
      <c r="G189" s="28"/>
      <c r="H189" s="29"/>
      <c r="K189" s="352"/>
      <c r="L189" s="352"/>
      <c r="M189" s="353"/>
      <c r="O189" s="29"/>
    </row>
    <row r="190" spans="4:15" s="1" customFormat="1" ht="14.25">
      <c r="D190" s="27"/>
      <c r="E190" s="28"/>
      <c r="F190" s="27"/>
      <c r="G190" s="28"/>
      <c r="H190" s="29"/>
      <c r="K190" s="352"/>
      <c r="L190" s="352"/>
      <c r="M190" s="353"/>
      <c r="O190" s="29"/>
    </row>
    <row r="191" spans="4:15" s="1" customFormat="1" ht="14.25">
      <c r="D191" s="27"/>
      <c r="E191" s="28"/>
      <c r="F191" s="27"/>
      <c r="G191" s="28"/>
      <c r="H191" s="29"/>
      <c r="K191" s="352"/>
      <c r="L191" s="352"/>
      <c r="M191" s="353"/>
      <c r="O191" s="29"/>
    </row>
    <row r="192" spans="4:15" s="1" customFormat="1" ht="14.25">
      <c r="D192" s="27"/>
      <c r="E192" s="28"/>
      <c r="F192" s="27"/>
      <c r="G192" s="28"/>
      <c r="H192" s="29"/>
      <c r="K192" s="352"/>
      <c r="L192" s="352"/>
      <c r="M192" s="353"/>
      <c r="O192" s="29"/>
    </row>
    <row r="193" spans="4:15" s="1" customFormat="1" ht="14.25">
      <c r="D193" s="27"/>
      <c r="E193" s="28"/>
      <c r="F193" s="27"/>
      <c r="G193" s="28"/>
      <c r="H193" s="29"/>
      <c r="K193" s="352"/>
      <c r="L193" s="352"/>
      <c r="M193" s="353"/>
      <c r="O193" s="29"/>
    </row>
    <row r="194" spans="4:15" s="1" customFormat="1" ht="14.25">
      <c r="D194" s="27"/>
      <c r="E194" s="28"/>
      <c r="F194" s="27"/>
      <c r="G194" s="28"/>
      <c r="H194" s="29"/>
      <c r="K194" s="352"/>
      <c r="L194" s="352"/>
      <c r="M194" s="353"/>
      <c r="O194" s="29"/>
    </row>
    <row r="195" spans="4:15" s="1" customFormat="1" ht="14.25">
      <c r="D195" s="27"/>
      <c r="E195" s="28"/>
      <c r="F195" s="27"/>
      <c r="G195" s="28"/>
      <c r="H195" s="29"/>
      <c r="K195" s="352"/>
      <c r="L195" s="352"/>
      <c r="M195" s="353"/>
      <c r="O195" s="29"/>
    </row>
    <row r="196" spans="4:15" s="1" customFormat="1" ht="14.25">
      <c r="D196" s="27"/>
      <c r="E196" s="28"/>
      <c r="F196" s="27"/>
      <c r="G196" s="28"/>
      <c r="H196" s="29"/>
      <c r="K196" s="352"/>
      <c r="L196" s="352"/>
      <c r="M196" s="353"/>
      <c r="O196" s="29"/>
    </row>
    <row r="197" spans="4:15" s="1" customFormat="1" ht="14.25">
      <c r="D197" s="27"/>
      <c r="E197" s="28"/>
      <c r="F197" s="27"/>
      <c r="G197" s="28"/>
      <c r="H197" s="29"/>
      <c r="K197" s="352"/>
      <c r="L197" s="352"/>
      <c r="M197" s="353"/>
      <c r="O197" s="29"/>
    </row>
    <row r="198" spans="4:15" s="1" customFormat="1" ht="14.25">
      <c r="D198" s="27"/>
      <c r="E198" s="28"/>
      <c r="F198" s="27"/>
      <c r="G198" s="28"/>
      <c r="H198" s="29"/>
      <c r="K198" s="352"/>
      <c r="L198" s="352"/>
      <c r="M198" s="353"/>
      <c r="O198" s="29"/>
    </row>
    <row r="199" spans="4:15" s="1" customFormat="1" ht="14.25">
      <c r="D199" s="27"/>
      <c r="E199" s="28"/>
      <c r="F199" s="27"/>
      <c r="G199" s="28"/>
      <c r="H199" s="29"/>
      <c r="K199" s="352"/>
      <c r="L199" s="352"/>
      <c r="M199" s="353"/>
      <c r="O199" s="29"/>
    </row>
    <row r="200" spans="4:15" s="1" customFormat="1" ht="14.25">
      <c r="D200" s="27"/>
      <c r="E200" s="28"/>
      <c r="F200" s="27"/>
      <c r="G200" s="28"/>
      <c r="H200" s="29"/>
      <c r="K200" s="352"/>
      <c r="L200" s="352"/>
      <c r="M200" s="353"/>
      <c r="O200" s="29"/>
    </row>
    <row r="201" spans="4:15" s="1" customFormat="1" ht="14.25">
      <c r="D201" s="27"/>
      <c r="E201" s="28"/>
      <c r="F201" s="27"/>
      <c r="G201" s="28"/>
      <c r="H201" s="29"/>
      <c r="K201" s="352"/>
      <c r="L201" s="352"/>
      <c r="M201" s="353"/>
      <c r="O201" s="29"/>
    </row>
    <row r="202" spans="4:15" s="1" customFormat="1" ht="14.25">
      <c r="D202" s="27"/>
      <c r="E202" s="28"/>
      <c r="F202" s="27"/>
      <c r="G202" s="28"/>
      <c r="H202" s="29"/>
      <c r="K202" s="352"/>
      <c r="L202" s="352"/>
      <c r="M202" s="353"/>
      <c r="O202" s="29"/>
    </row>
    <row r="203" spans="4:15" s="1" customFormat="1" ht="14.25">
      <c r="D203" s="27"/>
      <c r="E203" s="28"/>
      <c r="F203" s="27"/>
      <c r="G203" s="28"/>
      <c r="H203" s="29"/>
      <c r="K203" s="352"/>
      <c r="L203" s="352"/>
      <c r="M203" s="353"/>
      <c r="O203" s="29"/>
    </row>
    <row r="204" spans="4:15" s="1" customFormat="1" ht="14.25">
      <c r="D204" s="27"/>
      <c r="E204" s="28"/>
      <c r="F204" s="27"/>
      <c r="G204" s="28"/>
      <c r="H204" s="29"/>
      <c r="K204" s="352"/>
      <c r="L204" s="352"/>
      <c r="M204" s="353"/>
      <c r="O204" s="29"/>
    </row>
    <row r="205" spans="4:15" s="1" customFormat="1" ht="14.25">
      <c r="D205" s="27"/>
      <c r="E205" s="28"/>
      <c r="F205" s="27"/>
      <c r="G205" s="28"/>
      <c r="H205" s="29"/>
      <c r="K205" s="352"/>
      <c r="L205" s="352"/>
      <c r="M205" s="353"/>
      <c r="O205" s="29"/>
    </row>
    <row r="206" spans="4:15" s="1" customFormat="1" ht="14.25">
      <c r="D206" s="27"/>
      <c r="E206" s="28"/>
      <c r="F206" s="27"/>
      <c r="G206" s="28"/>
      <c r="H206" s="29"/>
      <c r="K206" s="352"/>
      <c r="L206" s="352"/>
      <c r="M206" s="353"/>
      <c r="O206" s="29"/>
    </row>
    <row r="207" spans="4:15" s="1" customFormat="1" ht="14.25">
      <c r="D207" s="27"/>
      <c r="E207" s="28"/>
      <c r="F207" s="27"/>
      <c r="G207" s="28"/>
      <c r="H207" s="29"/>
      <c r="K207" s="352"/>
      <c r="L207" s="352"/>
      <c r="M207" s="353"/>
      <c r="O207" s="29"/>
    </row>
    <row r="208" spans="4:15" s="1" customFormat="1" ht="14.25">
      <c r="D208" s="27"/>
      <c r="E208" s="28"/>
      <c r="F208" s="27"/>
      <c r="G208" s="28"/>
      <c r="H208" s="29"/>
      <c r="K208" s="352"/>
      <c r="L208" s="352"/>
      <c r="M208" s="353"/>
      <c r="O208" s="29"/>
    </row>
    <row r="209" spans="4:15" s="1" customFormat="1" ht="14.25">
      <c r="D209" s="27"/>
      <c r="E209" s="28"/>
      <c r="F209" s="27"/>
      <c r="G209" s="28"/>
      <c r="H209" s="29"/>
      <c r="K209" s="352"/>
      <c r="L209" s="352"/>
      <c r="M209" s="353"/>
      <c r="O209" s="29"/>
    </row>
    <row r="210" spans="4:15" s="1" customFormat="1" ht="14.25">
      <c r="D210" s="27"/>
      <c r="E210" s="28"/>
      <c r="F210" s="27"/>
      <c r="G210" s="28"/>
      <c r="H210" s="29"/>
      <c r="K210" s="352"/>
      <c r="L210" s="352"/>
      <c r="M210" s="353"/>
      <c r="O210" s="29"/>
    </row>
    <row r="211" spans="4:15" s="1" customFormat="1" ht="14.25">
      <c r="D211" s="27"/>
      <c r="E211" s="28"/>
      <c r="F211" s="27"/>
      <c r="G211" s="28"/>
      <c r="H211" s="29"/>
      <c r="K211" s="352"/>
      <c r="L211" s="352"/>
      <c r="M211" s="353"/>
      <c r="O211" s="29"/>
    </row>
    <row r="212" spans="4:15" s="1" customFormat="1" ht="14.25">
      <c r="D212" s="27"/>
      <c r="E212" s="28"/>
      <c r="F212" s="27"/>
      <c r="G212" s="28"/>
      <c r="H212" s="29"/>
      <c r="K212" s="352"/>
      <c r="L212" s="352"/>
      <c r="M212" s="353"/>
      <c r="O212" s="29"/>
    </row>
    <row r="213" spans="4:15" s="1" customFormat="1" ht="14.25">
      <c r="D213" s="27"/>
      <c r="E213" s="28"/>
      <c r="F213" s="27"/>
      <c r="G213" s="28"/>
      <c r="H213" s="29"/>
      <c r="K213" s="352"/>
      <c r="L213" s="352"/>
      <c r="M213" s="353"/>
      <c r="O213" s="29"/>
    </row>
    <row r="214" spans="4:15" s="1" customFormat="1" ht="14.25">
      <c r="D214" s="27"/>
      <c r="E214" s="28"/>
      <c r="F214" s="27"/>
      <c r="G214" s="28"/>
      <c r="H214" s="29"/>
      <c r="K214" s="352"/>
      <c r="L214" s="352"/>
      <c r="M214" s="353"/>
      <c r="O214" s="29"/>
    </row>
    <row r="215" spans="4:15" s="1" customFormat="1" ht="14.25">
      <c r="D215" s="27"/>
      <c r="E215" s="28"/>
      <c r="F215" s="27"/>
      <c r="G215" s="28"/>
      <c r="H215" s="29"/>
      <c r="K215" s="352"/>
      <c r="L215" s="352"/>
      <c r="M215" s="353"/>
      <c r="O215" s="29"/>
    </row>
    <row r="216" spans="4:15" s="1" customFormat="1" ht="14.25">
      <c r="D216" s="27"/>
      <c r="E216" s="28"/>
      <c r="F216" s="27"/>
      <c r="G216" s="28"/>
      <c r="H216" s="29"/>
      <c r="K216" s="352"/>
      <c r="L216" s="352"/>
      <c r="M216" s="353"/>
      <c r="O216" s="29"/>
    </row>
    <row r="217" spans="4:15" s="1" customFormat="1" ht="14.25">
      <c r="D217" s="27"/>
      <c r="E217" s="28"/>
      <c r="F217" s="27"/>
      <c r="G217" s="28"/>
      <c r="H217" s="29"/>
      <c r="K217" s="352"/>
      <c r="L217" s="352"/>
      <c r="M217" s="353"/>
      <c r="O217" s="29"/>
    </row>
    <row r="218" spans="4:15" s="1" customFormat="1" ht="14.25">
      <c r="D218" s="27"/>
      <c r="E218" s="28"/>
      <c r="F218" s="27"/>
      <c r="G218" s="28"/>
      <c r="H218" s="29"/>
      <c r="K218" s="352"/>
      <c r="L218" s="352"/>
      <c r="M218" s="353"/>
      <c r="O218" s="29"/>
    </row>
    <row r="219" spans="4:15" s="1" customFormat="1" ht="14.25">
      <c r="D219" s="27"/>
      <c r="E219" s="28"/>
      <c r="F219" s="27"/>
      <c r="G219" s="28"/>
      <c r="H219" s="29"/>
      <c r="K219" s="352"/>
      <c r="L219" s="352"/>
      <c r="M219" s="353"/>
      <c r="O219" s="29"/>
    </row>
    <row r="220" spans="4:15" s="1" customFormat="1" ht="14.25">
      <c r="D220" s="27"/>
      <c r="E220" s="28"/>
      <c r="F220" s="27"/>
      <c r="G220" s="28"/>
      <c r="H220" s="29"/>
      <c r="K220" s="352"/>
      <c r="L220" s="352"/>
      <c r="M220" s="353"/>
      <c r="O220" s="29"/>
    </row>
    <row r="221" spans="4:15" s="1" customFormat="1" ht="14.25">
      <c r="D221" s="27"/>
      <c r="E221" s="28"/>
      <c r="F221" s="27"/>
      <c r="G221" s="28"/>
      <c r="H221" s="29"/>
      <c r="K221" s="352"/>
      <c r="L221" s="352"/>
      <c r="M221" s="353"/>
      <c r="O221" s="29"/>
    </row>
    <row r="222" spans="4:15" s="1" customFormat="1" ht="14.25">
      <c r="D222" s="27"/>
      <c r="E222" s="28"/>
      <c r="F222" s="27"/>
      <c r="G222" s="28"/>
      <c r="H222" s="29"/>
      <c r="K222" s="352"/>
      <c r="L222" s="352"/>
      <c r="M222" s="353"/>
      <c r="O222" s="29"/>
    </row>
    <row r="223" spans="4:15" s="1" customFormat="1" ht="14.25">
      <c r="D223" s="27"/>
      <c r="E223" s="28"/>
      <c r="F223" s="27"/>
      <c r="G223" s="28"/>
      <c r="H223" s="29"/>
      <c r="K223" s="352"/>
      <c r="L223" s="352"/>
      <c r="M223" s="353"/>
      <c r="O223" s="29"/>
    </row>
    <row r="224" spans="4:15" s="1" customFormat="1" ht="14.25">
      <c r="D224" s="27"/>
      <c r="E224" s="28"/>
      <c r="F224" s="27"/>
      <c r="G224" s="28"/>
      <c r="H224" s="29"/>
      <c r="K224" s="352"/>
      <c r="L224" s="352"/>
      <c r="M224" s="353"/>
      <c r="O224" s="29"/>
    </row>
    <row r="225" spans="4:15" s="1" customFormat="1" ht="14.25">
      <c r="D225" s="27"/>
      <c r="E225" s="28"/>
      <c r="F225" s="27"/>
      <c r="G225" s="28"/>
      <c r="H225" s="29"/>
      <c r="K225" s="352"/>
      <c r="L225" s="352"/>
      <c r="M225" s="353"/>
      <c r="O225" s="29"/>
    </row>
    <row r="226" spans="4:15" s="1" customFormat="1" ht="14.25">
      <c r="D226" s="27"/>
      <c r="E226" s="28"/>
      <c r="F226" s="27"/>
      <c r="G226" s="28"/>
      <c r="H226" s="29"/>
      <c r="K226" s="352"/>
      <c r="L226" s="352"/>
      <c r="M226" s="353"/>
      <c r="O226" s="29"/>
    </row>
    <row r="227" spans="4:15" s="1" customFormat="1" ht="14.25">
      <c r="D227" s="27"/>
      <c r="E227" s="28"/>
      <c r="F227" s="27"/>
      <c r="G227" s="28"/>
      <c r="H227" s="29"/>
      <c r="K227" s="352"/>
      <c r="L227" s="352"/>
      <c r="M227" s="353"/>
      <c r="O227" s="29"/>
    </row>
    <row r="228" spans="4:15" s="1" customFormat="1" ht="14.25">
      <c r="D228" s="27"/>
      <c r="E228" s="28"/>
      <c r="F228" s="27"/>
      <c r="G228" s="28"/>
      <c r="H228" s="29"/>
      <c r="K228" s="352"/>
      <c r="L228" s="352"/>
      <c r="M228" s="353"/>
      <c r="O228" s="29"/>
    </row>
    <row r="229" spans="4:15" s="1" customFormat="1" ht="14.25">
      <c r="D229" s="27"/>
      <c r="E229" s="28"/>
      <c r="F229" s="27"/>
      <c r="G229" s="28"/>
      <c r="H229" s="29"/>
      <c r="K229" s="352"/>
      <c r="L229" s="352"/>
      <c r="M229" s="353"/>
      <c r="O229" s="29"/>
    </row>
    <row r="230" spans="4:15" s="1" customFormat="1" ht="14.25">
      <c r="D230" s="27"/>
      <c r="E230" s="28"/>
      <c r="F230" s="27"/>
      <c r="G230" s="28"/>
      <c r="H230" s="29"/>
      <c r="K230" s="352"/>
      <c r="L230" s="352"/>
      <c r="M230" s="353"/>
      <c r="O230" s="29"/>
    </row>
    <row r="231" spans="4:15" s="1" customFormat="1" ht="14.25">
      <c r="D231" s="27"/>
      <c r="E231" s="28"/>
      <c r="F231" s="27"/>
      <c r="G231" s="28"/>
      <c r="H231" s="29"/>
      <c r="K231" s="352"/>
      <c r="L231" s="352"/>
      <c r="M231" s="353"/>
      <c r="O231" s="29"/>
    </row>
    <row r="232" spans="4:15" s="1" customFormat="1" ht="14.25">
      <c r="D232" s="27"/>
      <c r="E232" s="28"/>
      <c r="F232" s="27"/>
      <c r="G232" s="28"/>
      <c r="H232" s="29"/>
      <c r="K232" s="352"/>
      <c r="L232" s="352"/>
      <c r="M232" s="353"/>
      <c r="O232" s="29"/>
    </row>
    <row r="233" spans="4:15" s="1" customFormat="1" ht="14.25">
      <c r="D233" s="27"/>
      <c r="E233" s="28"/>
      <c r="F233" s="27"/>
      <c r="G233" s="28"/>
      <c r="H233" s="29"/>
      <c r="K233" s="352"/>
      <c r="L233" s="352"/>
      <c r="M233" s="353"/>
      <c r="O233" s="29"/>
    </row>
    <row r="234" spans="4:15" s="1" customFormat="1" ht="14.25">
      <c r="D234" s="27"/>
      <c r="E234" s="28"/>
      <c r="F234" s="27"/>
      <c r="G234" s="28"/>
      <c r="H234" s="29"/>
      <c r="K234" s="352"/>
      <c r="L234" s="352"/>
      <c r="M234" s="353"/>
      <c r="O234" s="29"/>
    </row>
    <row r="235" spans="4:15" s="1" customFormat="1" ht="14.25">
      <c r="D235" s="27"/>
      <c r="E235" s="28"/>
      <c r="F235" s="27"/>
      <c r="G235" s="28"/>
      <c r="H235" s="29"/>
      <c r="K235" s="352"/>
      <c r="L235" s="352"/>
      <c r="M235" s="353"/>
      <c r="O235" s="29"/>
    </row>
    <row r="236" spans="4:15" s="1" customFormat="1" ht="14.25">
      <c r="D236" s="27"/>
      <c r="E236" s="28"/>
      <c r="F236" s="27"/>
      <c r="G236" s="28"/>
      <c r="H236" s="29"/>
      <c r="K236" s="352"/>
      <c r="L236" s="352"/>
      <c r="M236" s="353"/>
      <c r="O236" s="29"/>
    </row>
    <row r="237" spans="4:15" s="1" customFormat="1" ht="14.25">
      <c r="D237" s="27"/>
      <c r="E237" s="28"/>
      <c r="F237" s="27"/>
      <c r="G237" s="28"/>
      <c r="H237" s="29"/>
      <c r="K237" s="352"/>
      <c r="L237" s="352"/>
      <c r="M237" s="353"/>
      <c r="O237" s="29"/>
    </row>
    <row r="238" spans="4:15" s="1" customFormat="1" ht="14.25">
      <c r="D238" s="27"/>
      <c r="E238" s="28"/>
      <c r="F238" s="27"/>
      <c r="G238" s="28"/>
      <c r="H238" s="29"/>
      <c r="K238" s="352"/>
      <c r="L238" s="352"/>
      <c r="M238" s="353"/>
      <c r="O238" s="29"/>
    </row>
    <row r="239" spans="4:15" s="1" customFormat="1" ht="14.25">
      <c r="D239" s="27"/>
      <c r="E239" s="28"/>
      <c r="F239" s="27"/>
      <c r="G239" s="28"/>
      <c r="H239" s="29"/>
      <c r="K239" s="352"/>
      <c r="L239" s="352"/>
      <c r="M239" s="353"/>
      <c r="O239" s="29"/>
    </row>
    <row r="240" spans="4:15" s="1" customFormat="1" ht="14.25">
      <c r="D240" s="27"/>
      <c r="E240" s="28"/>
      <c r="F240" s="27"/>
      <c r="G240" s="28"/>
      <c r="H240" s="29"/>
      <c r="K240" s="352"/>
      <c r="L240" s="352"/>
      <c r="M240" s="353"/>
      <c r="O240" s="29"/>
    </row>
    <row r="241" spans="4:15" s="1" customFormat="1" ht="14.25">
      <c r="D241" s="27"/>
      <c r="E241" s="28"/>
      <c r="F241" s="27"/>
      <c r="G241" s="28"/>
      <c r="H241" s="29"/>
      <c r="K241" s="352"/>
      <c r="L241" s="352"/>
      <c r="M241" s="353"/>
      <c r="O241" s="29"/>
    </row>
    <row r="242" spans="4:15" s="1" customFormat="1" ht="14.25">
      <c r="D242" s="27"/>
      <c r="E242" s="28"/>
      <c r="F242" s="27"/>
      <c r="G242" s="28"/>
      <c r="H242" s="29"/>
      <c r="K242" s="352"/>
      <c r="L242" s="352"/>
      <c r="M242" s="353"/>
      <c r="O242" s="29"/>
    </row>
    <row r="243" spans="4:15" s="1" customFormat="1" ht="14.25">
      <c r="D243" s="27"/>
      <c r="E243" s="28"/>
      <c r="F243" s="27"/>
      <c r="G243" s="28"/>
      <c r="H243" s="29"/>
      <c r="K243" s="352"/>
      <c r="L243" s="352"/>
      <c r="M243" s="353"/>
      <c r="O243" s="29"/>
    </row>
    <row r="244" spans="4:15" s="1" customFormat="1" ht="14.25">
      <c r="D244" s="27"/>
      <c r="E244" s="28"/>
      <c r="F244" s="27"/>
      <c r="G244" s="28"/>
      <c r="H244" s="29"/>
      <c r="K244" s="352"/>
      <c r="L244" s="352"/>
      <c r="M244" s="353"/>
      <c r="O244" s="29"/>
    </row>
    <row r="245" spans="4:15" s="1" customFormat="1" ht="14.25">
      <c r="D245" s="27"/>
      <c r="E245" s="28"/>
      <c r="F245" s="27"/>
      <c r="G245" s="28"/>
      <c r="H245" s="29"/>
      <c r="K245" s="352"/>
      <c r="L245" s="352"/>
      <c r="M245" s="353"/>
      <c r="O245" s="29"/>
    </row>
    <row r="246" spans="4:15" s="1" customFormat="1" ht="14.25">
      <c r="D246" s="27"/>
      <c r="E246" s="28"/>
      <c r="F246" s="27"/>
      <c r="G246" s="28"/>
      <c r="H246" s="29"/>
      <c r="K246" s="352"/>
      <c r="L246" s="352"/>
      <c r="M246" s="353"/>
      <c r="O246" s="29"/>
    </row>
    <row r="247" spans="4:15" s="1" customFormat="1" ht="14.25">
      <c r="D247" s="27"/>
      <c r="E247" s="28"/>
      <c r="F247" s="27"/>
      <c r="G247" s="28"/>
      <c r="H247" s="29"/>
      <c r="K247" s="352"/>
      <c r="L247" s="352"/>
      <c r="M247" s="353"/>
      <c r="O247" s="29"/>
    </row>
    <row r="248" spans="4:15" s="1" customFormat="1" ht="14.25">
      <c r="D248" s="27"/>
      <c r="E248" s="28"/>
      <c r="F248" s="27"/>
      <c r="G248" s="28"/>
      <c r="H248" s="29"/>
      <c r="K248" s="352"/>
      <c r="L248" s="352"/>
      <c r="M248" s="353"/>
      <c r="O248" s="29"/>
    </row>
    <row r="249" spans="4:15" s="1" customFormat="1" ht="14.25">
      <c r="D249" s="27"/>
      <c r="E249" s="28"/>
      <c r="F249" s="27"/>
      <c r="G249" s="28"/>
      <c r="H249" s="29"/>
      <c r="K249" s="352"/>
      <c r="L249" s="352"/>
      <c r="M249" s="353"/>
      <c r="O249" s="29"/>
    </row>
    <row r="250" spans="4:15" s="1" customFormat="1" ht="14.25">
      <c r="D250" s="27"/>
      <c r="E250" s="28"/>
      <c r="F250" s="27"/>
      <c r="G250" s="28"/>
      <c r="H250" s="29"/>
      <c r="K250" s="352"/>
      <c r="L250" s="352"/>
      <c r="M250" s="353"/>
      <c r="O250" s="29"/>
    </row>
    <row r="251" spans="4:15" s="1" customFormat="1" ht="14.25">
      <c r="D251" s="27"/>
      <c r="E251" s="28"/>
      <c r="F251" s="27"/>
      <c r="G251" s="28"/>
      <c r="H251" s="29"/>
      <c r="K251" s="352"/>
      <c r="L251" s="352"/>
      <c r="M251" s="353"/>
      <c r="O251" s="29"/>
    </row>
    <row r="252" spans="4:15" s="1" customFormat="1" ht="14.25">
      <c r="D252" s="27"/>
      <c r="E252" s="28"/>
      <c r="F252" s="27"/>
      <c r="G252" s="28"/>
      <c r="H252" s="29"/>
      <c r="K252" s="352"/>
      <c r="L252" s="352"/>
      <c r="M252" s="353"/>
      <c r="O252" s="29"/>
    </row>
    <row r="253" spans="4:15" s="1" customFormat="1" ht="14.25">
      <c r="D253" s="27"/>
      <c r="E253" s="28"/>
      <c r="F253" s="27"/>
      <c r="G253" s="28"/>
      <c r="H253" s="29"/>
      <c r="K253" s="352"/>
      <c r="L253" s="352"/>
      <c r="M253" s="353"/>
      <c r="O253" s="29"/>
    </row>
    <row r="254" spans="4:15" s="1" customFormat="1" ht="14.25">
      <c r="D254" s="27"/>
      <c r="E254" s="28"/>
      <c r="F254" s="27"/>
      <c r="G254" s="28"/>
      <c r="H254" s="29"/>
      <c r="K254" s="352"/>
      <c r="L254" s="352"/>
      <c r="M254" s="353"/>
      <c r="O254" s="29"/>
    </row>
    <row r="255" spans="4:15" s="1" customFormat="1" ht="14.25">
      <c r="D255" s="27"/>
      <c r="E255" s="28"/>
      <c r="F255" s="27"/>
      <c r="G255" s="28"/>
      <c r="H255" s="29"/>
      <c r="K255" s="352"/>
      <c r="L255" s="352"/>
      <c r="M255" s="353"/>
      <c r="O255" s="29"/>
    </row>
    <row r="256" spans="4:15" s="1" customFormat="1" ht="14.25">
      <c r="D256" s="27"/>
      <c r="E256" s="28"/>
      <c r="F256" s="27"/>
      <c r="G256" s="28"/>
      <c r="H256" s="29"/>
      <c r="K256" s="352"/>
      <c r="L256" s="352"/>
      <c r="M256" s="353"/>
      <c r="O256" s="29"/>
    </row>
    <row r="257" spans="4:15" s="1" customFormat="1" ht="14.25">
      <c r="D257" s="27"/>
      <c r="E257" s="28"/>
      <c r="F257" s="27"/>
      <c r="G257" s="28"/>
      <c r="H257" s="29"/>
      <c r="K257" s="352"/>
      <c r="L257" s="352"/>
      <c r="M257" s="353"/>
      <c r="O257" s="29"/>
    </row>
    <row r="258" spans="4:15" s="1" customFormat="1" ht="14.25">
      <c r="D258" s="27"/>
      <c r="E258" s="28"/>
      <c r="F258" s="27"/>
      <c r="G258" s="28"/>
      <c r="H258" s="29"/>
      <c r="K258" s="352"/>
      <c r="L258" s="352"/>
      <c r="M258" s="353"/>
      <c r="O258" s="29"/>
    </row>
    <row r="259" spans="4:15" s="1" customFormat="1" ht="14.25">
      <c r="D259" s="27"/>
      <c r="E259" s="28"/>
      <c r="F259" s="27"/>
      <c r="G259" s="28"/>
      <c r="H259" s="29"/>
      <c r="K259" s="352"/>
      <c r="L259" s="352"/>
      <c r="M259" s="353"/>
      <c r="O259" s="29"/>
    </row>
    <row r="260" spans="4:15" s="1" customFormat="1" ht="14.25">
      <c r="D260" s="27"/>
      <c r="E260" s="28"/>
      <c r="F260" s="27"/>
      <c r="G260" s="28"/>
      <c r="H260" s="29"/>
      <c r="K260" s="352"/>
      <c r="L260" s="352"/>
      <c r="M260" s="353"/>
      <c r="O260" s="29"/>
    </row>
    <row r="261" spans="4:15" s="1" customFormat="1" ht="14.25">
      <c r="D261" s="27"/>
      <c r="E261" s="28"/>
      <c r="F261" s="27"/>
      <c r="G261" s="28"/>
      <c r="H261" s="29"/>
      <c r="K261" s="352"/>
      <c r="L261" s="352"/>
      <c r="M261" s="353"/>
      <c r="O261" s="29"/>
    </row>
    <row r="262" spans="4:15" s="1" customFormat="1" ht="14.25">
      <c r="D262" s="27"/>
      <c r="E262" s="28"/>
      <c r="F262" s="27"/>
      <c r="G262" s="28"/>
      <c r="H262" s="29"/>
      <c r="K262" s="352"/>
      <c r="L262" s="352"/>
      <c r="M262" s="353"/>
      <c r="O262" s="29"/>
    </row>
    <row r="263" spans="4:15" s="1" customFormat="1" ht="14.25">
      <c r="D263" s="27"/>
      <c r="E263" s="28"/>
      <c r="F263" s="27"/>
      <c r="G263" s="28"/>
      <c r="H263" s="29"/>
      <c r="K263" s="352"/>
      <c r="L263" s="352"/>
      <c r="M263" s="353"/>
      <c r="O263" s="29"/>
    </row>
    <row r="264" spans="4:15" s="1" customFormat="1" ht="14.25">
      <c r="D264" s="27"/>
      <c r="E264" s="28"/>
      <c r="F264" s="27"/>
      <c r="G264" s="28"/>
      <c r="H264" s="29"/>
      <c r="K264" s="352"/>
      <c r="L264" s="352"/>
      <c r="M264" s="353"/>
      <c r="O264" s="29"/>
    </row>
    <row r="265" spans="4:15" s="1" customFormat="1" ht="14.25">
      <c r="D265" s="27"/>
      <c r="E265" s="28"/>
      <c r="F265" s="27"/>
      <c r="G265" s="28"/>
      <c r="H265" s="29"/>
      <c r="K265" s="352"/>
      <c r="L265" s="352"/>
      <c r="M265" s="353"/>
      <c r="O265" s="29"/>
    </row>
    <row r="266" spans="4:15" s="1" customFormat="1" ht="14.25">
      <c r="D266" s="27"/>
      <c r="E266" s="28"/>
      <c r="F266" s="27"/>
      <c r="G266" s="28"/>
      <c r="H266" s="29"/>
      <c r="K266" s="352"/>
      <c r="L266" s="352"/>
      <c r="M266" s="353"/>
      <c r="O266" s="29"/>
    </row>
    <row r="267" spans="4:15" s="1" customFormat="1" ht="14.25">
      <c r="D267" s="27"/>
      <c r="E267" s="28"/>
      <c r="F267" s="27"/>
      <c r="G267" s="28"/>
      <c r="H267" s="29"/>
      <c r="K267" s="352"/>
      <c r="L267" s="352"/>
      <c r="M267" s="353"/>
      <c r="O267" s="29"/>
    </row>
    <row r="268" spans="4:15" s="1" customFormat="1" ht="14.25">
      <c r="D268" s="27"/>
      <c r="E268" s="28"/>
      <c r="F268" s="27"/>
      <c r="G268" s="28"/>
      <c r="H268" s="29"/>
      <c r="K268" s="352"/>
      <c r="L268" s="352"/>
      <c r="M268" s="353"/>
      <c r="O268" s="29"/>
    </row>
    <row r="269" spans="4:15" s="1" customFormat="1" ht="14.25">
      <c r="D269" s="27"/>
      <c r="E269" s="28"/>
      <c r="F269" s="27"/>
      <c r="G269" s="28"/>
      <c r="H269" s="29"/>
      <c r="K269" s="352"/>
      <c r="L269" s="352"/>
      <c r="M269" s="353"/>
      <c r="O269" s="29"/>
    </row>
    <row r="270" spans="4:15" s="1" customFormat="1" ht="14.25">
      <c r="D270" s="27"/>
      <c r="E270" s="28"/>
      <c r="F270" s="27"/>
      <c r="G270" s="28"/>
      <c r="H270" s="29"/>
      <c r="K270" s="352"/>
      <c r="L270" s="352"/>
      <c r="M270" s="353"/>
      <c r="O270" s="29"/>
    </row>
    <row r="271" spans="4:15" s="1" customFormat="1" ht="14.25">
      <c r="D271" s="27"/>
      <c r="E271" s="28"/>
      <c r="F271" s="27"/>
      <c r="G271" s="28"/>
      <c r="H271" s="29"/>
      <c r="K271" s="352"/>
      <c r="L271" s="352"/>
      <c r="M271" s="353"/>
      <c r="O271" s="29"/>
    </row>
    <row r="272" spans="4:15" s="1" customFormat="1" ht="14.25">
      <c r="D272" s="27"/>
      <c r="E272" s="28"/>
      <c r="F272" s="27"/>
      <c r="G272" s="28"/>
      <c r="H272" s="29"/>
      <c r="K272" s="352"/>
      <c r="L272" s="352"/>
      <c r="M272" s="353"/>
      <c r="O272" s="29"/>
    </row>
    <row r="273" spans="4:15" s="1" customFormat="1" ht="14.25">
      <c r="D273" s="27"/>
      <c r="E273" s="28"/>
      <c r="F273" s="27"/>
      <c r="G273" s="28"/>
      <c r="H273" s="29"/>
      <c r="K273" s="352"/>
      <c r="L273" s="352"/>
      <c r="M273" s="353"/>
      <c r="O273" s="29"/>
    </row>
    <row r="274" spans="4:15" s="1" customFormat="1" ht="14.25">
      <c r="D274" s="27"/>
      <c r="E274" s="28"/>
      <c r="F274" s="27"/>
      <c r="G274" s="28"/>
      <c r="H274" s="29"/>
      <c r="K274" s="352"/>
      <c r="L274" s="352"/>
      <c r="M274" s="353"/>
      <c r="O274" s="29"/>
    </row>
    <row r="275" spans="4:15" s="1" customFormat="1" ht="14.25">
      <c r="D275" s="27"/>
      <c r="E275" s="28"/>
      <c r="F275" s="27"/>
      <c r="G275" s="28"/>
      <c r="H275" s="29"/>
      <c r="K275" s="352"/>
      <c r="L275" s="352"/>
      <c r="M275" s="353"/>
      <c r="O275" s="29"/>
    </row>
    <row r="276" spans="4:15" s="1" customFormat="1" ht="14.25">
      <c r="D276" s="27"/>
      <c r="E276" s="28"/>
      <c r="F276" s="27"/>
      <c r="G276" s="28"/>
      <c r="H276" s="29"/>
      <c r="K276" s="352"/>
      <c r="L276" s="352"/>
      <c r="M276" s="353"/>
      <c r="O276" s="29"/>
    </row>
    <row r="277" spans="4:15" s="1" customFormat="1" ht="14.25">
      <c r="D277" s="27"/>
      <c r="E277" s="28"/>
      <c r="F277" s="27"/>
      <c r="G277" s="28"/>
      <c r="H277" s="29"/>
      <c r="K277" s="352"/>
      <c r="L277" s="352"/>
      <c r="M277" s="353"/>
      <c r="O277" s="29"/>
    </row>
    <row r="278" spans="4:15" s="1" customFormat="1" ht="14.25">
      <c r="D278" s="27"/>
      <c r="E278" s="28"/>
      <c r="F278" s="27"/>
      <c r="G278" s="28"/>
      <c r="H278" s="29"/>
      <c r="K278" s="352"/>
      <c r="L278" s="352"/>
      <c r="M278" s="353"/>
      <c r="O278" s="29"/>
    </row>
    <row r="279" spans="4:15" s="1" customFormat="1" ht="14.25">
      <c r="D279" s="27"/>
      <c r="E279" s="28"/>
      <c r="F279" s="27"/>
      <c r="G279" s="28"/>
      <c r="H279" s="29"/>
      <c r="K279" s="352"/>
      <c r="L279" s="352"/>
      <c r="M279" s="353"/>
      <c r="O279" s="29"/>
    </row>
    <row r="280" spans="4:15" s="1" customFormat="1" ht="14.25">
      <c r="D280" s="27"/>
      <c r="E280" s="28"/>
      <c r="F280" s="27"/>
      <c r="G280" s="28"/>
      <c r="H280" s="29"/>
      <c r="K280" s="352"/>
      <c r="L280" s="352"/>
      <c r="M280" s="353"/>
      <c r="O280" s="29"/>
    </row>
    <row r="281" spans="4:15" s="1" customFormat="1" ht="14.25">
      <c r="D281" s="27"/>
      <c r="E281" s="28"/>
      <c r="F281" s="27"/>
      <c r="G281" s="28"/>
      <c r="H281" s="29"/>
      <c r="K281" s="352"/>
      <c r="L281" s="352"/>
      <c r="M281" s="353"/>
      <c r="O281" s="29"/>
    </row>
    <row r="282" spans="4:15" s="1" customFormat="1" ht="14.25">
      <c r="D282" s="27"/>
      <c r="E282" s="28"/>
      <c r="F282" s="27"/>
      <c r="G282" s="28"/>
      <c r="H282" s="29"/>
      <c r="K282" s="352"/>
      <c r="L282" s="352"/>
      <c r="M282" s="353"/>
      <c r="O282" s="29"/>
    </row>
    <row r="283" spans="4:15" s="1" customFormat="1" ht="14.25">
      <c r="D283" s="27"/>
      <c r="E283" s="28"/>
      <c r="F283" s="27"/>
      <c r="G283" s="28"/>
      <c r="H283" s="29"/>
      <c r="K283" s="352"/>
      <c r="L283" s="352"/>
      <c r="M283" s="353"/>
      <c r="O283" s="29"/>
    </row>
    <row r="284" spans="4:15" s="1" customFormat="1" ht="14.25">
      <c r="D284" s="27"/>
      <c r="E284" s="28"/>
      <c r="F284" s="27"/>
      <c r="G284" s="28"/>
      <c r="H284" s="29"/>
      <c r="K284" s="352"/>
      <c r="L284" s="352"/>
      <c r="M284" s="353"/>
      <c r="O284" s="29"/>
    </row>
    <row r="285" spans="4:15" s="1" customFormat="1" ht="14.25">
      <c r="D285" s="27"/>
      <c r="E285" s="28"/>
      <c r="F285" s="27"/>
      <c r="G285" s="28"/>
      <c r="H285" s="29"/>
      <c r="K285" s="352"/>
      <c r="L285" s="352"/>
      <c r="M285" s="353"/>
      <c r="O285" s="29"/>
    </row>
    <row r="286" spans="4:15" s="1" customFormat="1" ht="14.25">
      <c r="D286" s="27"/>
      <c r="E286" s="28"/>
      <c r="F286" s="27"/>
      <c r="G286" s="28"/>
      <c r="H286" s="29"/>
      <c r="K286" s="352"/>
      <c r="L286" s="352"/>
      <c r="M286" s="353"/>
      <c r="O286" s="29"/>
    </row>
    <row r="287" spans="4:15" s="1" customFormat="1" ht="14.25">
      <c r="D287" s="27"/>
      <c r="E287" s="28"/>
      <c r="F287" s="27"/>
      <c r="G287" s="28"/>
      <c r="H287" s="29"/>
      <c r="K287" s="352"/>
      <c r="L287" s="352"/>
      <c r="M287" s="353"/>
      <c r="O287" s="29"/>
    </row>
    <row r="288" spans="4:15" s="1" customFormat="1" ht="14.25">
      <c r="D288" s="27"/>
      <c r="E288" s="28"/>
      <c r="F288" s="27"/>
      <c r="G288" s="28"/>
      <c r="H288" s="29"/>
      <c r="K288" s="352"/>
      <c r="L288" s="352"/>
      <c r="M288" s="353"/>
      <c r="O288" s="29"/>
    </row>
    <row r="289" spans="4:15" s="1" customFormat="1" ht="14.25">
      <c r="D289" s="27"/>
      <c r="E289" s="28"/>
      <c r="F289" s="27"/>
      <c r="G289" s="28"/>
      <c r="H289" s="29"/>
      <c r="K289" s="352"/>
      <c r="L289" s="352"/>
      <c r="M289" s="353"/>
      <c r="O289" s="29"/>
    </row>
    <row r="290" spans="4:15" s="1" customFormat="1" ht="14.25">
      <c r="D290" s="27"/>
      <c r="E290" s="28"/>
      <c r="F290" s="27"/>
      <c r="G290" s="28"/>
      <c r="H290" s="29"/>
      <c r="K290" s="352"/>
      <c r="L290" s="352"/>
      <c r="M290" s="353"/>
      <c r="O290" s="29"/>
    </row>
    <row r="291" spans="4:15" s="1" customFormat="1" ht="14.25">
      <c r="D291" s="27"/>
      <c r="E291" s="28"/>
      <c r="F291" s="27"/>
      <c r="G291" s="28"/>
      <c r="H291" s="29"/>
      <c r="K291" s="352"/>
      <c r="L291" s="352"/>
      <c r="M291" s="353"/>
      <c r="O291" s="29"/>
    </row>
    <row r="292" spans="4:15" s="1" customFormat="1" ht="14.25">
      <c r="D292" s="27"/>
      <c r="E292" s="28"/>
      <c r="F292" s="27"/>
      <c r="G292" s="28"/>
      <c r="H292" s="29"/>
      <c r="K292" s="352"/>
      <c r="L292" s="352"/>
      <c r="M292" s="353"/>
      <c r="O292" s="29"/>
    </row>
    <row r="293" spans="4:15" s="1" customFormat="1" ht="14.25">
      <c r="D293" s="27"/>
      <c r="E293" s="28"/>
      <c r="F293" s="27"/>
      <c r="G293" s="28"/>
      <c r="H293" s="29"/>
      <c r="K293" s="352"/>
      <c r="L293" s="352"/>
      <c r="M293" s="353"/>
      <c r="O293" s="29"/>
    </row>
    <row r="294" spans="4:15" s="1" customFormat="1" ht="14.25">
      <c r="D294" s="27"/>
      <c r="E294" s="28"/>
      <c r="F294" s="27"/>
      <c r="G294" s="28"/>
      <c r="H294" s="29"/>
      <c r="K294" s="352"/>
      <c r="L294" s="352"/>
      <c r="M294" s="353"/>
      <c r="O294" s="29"/>
    </row>
    <row r="295" spans="4:15" s="1" customFormat="1" ht="14.25">
      <c r="D295" s="27"/>
      <c r="E295" s="28"/>
      <c r="F295" s="27"/>
      <c r="G295" s="28"/>
      <c r="H295" s="29"/>
      <c r="K295" s="352"/>
      <c r="L295" s="352"/>
      <c r="M295" s="353"/>
      <c r="O295" s="29"/>
    </row>
    <row r="296" spans="4:15" s="1" customFormat="1" ht="14.25">
      <c r="D296" s="27"/>
      <c r="E296" s="28"/>
      <c r="F296" s="27"/>
      <c r="G296" s="28"/>
      <c r="H296" s="29"/>
      <c r="K296" s="352"/>
      <c r="L296" s="352"/>
      <c r="M296" s="353"/>
      <c r="O296" s="29"/>
    </row>
    <row r="297" spans="4:15" s="1" customFormat="1" ht="14.25">
      <c r="D297" s="27"/>
      <c r="E297" s="28"/>
      <c r="F297" s="27"/>
      <c r="G297" s="28"/>
      <c r="H297" s="29"/>
      <c r="K297" s="352"/>
      <c r="L297" s="352"/>
      <c r="M297" s="353"/>
      <c r="O297" s="29"/>
    </row>
    <row r="298" spans="4:15" s="1" customFormat="1" ht="14.25">
      <c r="D298" s="27"/>
      <c r="E298" s="28"/>
      <c r="F298" s="27"/>
      <c r="G298" s="28"/>
      <c r="H298" s="29"/>
      <c r="K298" s="352"/>
      <c r="L298" s="352"/>
      <c r="M298" s="353"/>
      <c r="O298" s="29"/>
    </row>
    <row r="299" spans="4:15" s="1" customFormat="1" ht="14.25">
      <c r="D299" s="27"/>
      <c r="E299" s="28"/>
      <c r="F299" s="27"/>
      <c r="G299" s="28"/>
      <c r="H299" s="29"/>
      <c r="K299" s="352"/>
      <c r="L299" s="352"/>
      <c r="M299" s="353"/>
      <c r="O299" s="29"/>
    </row>
    <row r="300" spans="4:15" s="1" customFormat="1" ht="14.25">
      <c r="D300" s="27"/>
      <c r="E300" s="28"/>
      <c r="F300" s="27"/>
      <c r="G300" s="28"/>
      <c r="H300" s="29"/>
      <c r="K300" s="352"/>
      <c r="L300" s="352"/>
      <c r="M300" s="353"/>
      <c r="O300" s="29"/>
    </row>
    <row r="301" spans="4:15" s="1" customFormat="1" ht="14.25">
      <c r="D301" s="27"/>
      <c r="E301" s="28"/>
      <c r="F301" s="27"/>
      <c r="G301" s="28"/>
      <c r="H301" s="29"/>
      <c r="K301" s="352"/>
      <c r="L301" s="352"/>
      <c r="M301" s="353"/>
      <c r="O301" s="29"/>
    </row>
    <row r="302" spans="4:15" s="1" customFormat="1" ht="14.25">
      <c r="D302" s="27"/>
      <c r="E302" s="28"/>
      <c r="F302" s="27"/>
      <c r="G302" s="28"/>
      <c r="H302" s="29"/>
      <c r="K302" s="352"/>
      <c r="L302" s="352"/>
      <c r="M302" s="353"/>
      <c r="O302" s="29"/>
    </row>
    <row r="303" spans="4:15" s="1" customFormat="1" ht="14.25">
      <c r="D303" s="27"/>
      <c r="E303" s="28"/>
      <c r="F303" s="27"/>
      <c r="G303" s="28"/>
      <c r="H303" s="29"/>
      <c r="K303" s="352"/>
      <c r="L303" s="352"/>
      <c r="M303" s="353"/>
      <c r="O303" s="29"/>
    </row>
    <row r="304" spans="4:15" s="1" customFormat="1" ht="14.25">
      <c r="D304" s="27"/>
      <c r="E304" s="28"/>
      <c r="F304" s="27"/>
      <c r="G304" s="28"/>
      <c r="H304" s="29"/>
      <c r="K304" s="352"/>
      <c r="L304" s="352"/>
      <c r="M304" s="353"/>
      <c r="O304" s="29"/>
    </row>
    <row r="305" spans="4:15" s="1" customFormat="1" ht="14.25">
      <c r="D305" s="27"/>
      <c r="E305" s="28"/>
      <c r="F305" s="27"/>
      <c r="G305" s="28"/>
      <c r="H305" s="29"/>
      <c r="K305" s="352"/>
      <c r="L305" s="352"/>
      <c r="M305" s="353"/>
      <c r="O305" s="29"/>
    </row>
    <row r="306" spans="4:15" s="1" customFormat="1" ht="14.25">
      <c r="D306" s="27"/>
      <c r="E306" s="28"/>
      <c r="F306" s="27"/>
      <c r="G306" s="28"/>
      <c r="H306" s="29"/>
      <c r="K306" s="352"/>
      <c r="L306" s="352"/>
      <c r="M306" s="353"/>
      <c r="O306" s="29"/>
    </row>
    <row r="307" spans="4:15" s="1" customFormat="1" ht="14.25">
      <c r="D307" s="27"/>
      <c r="E307" s="28"/>
      <c r="F307" s="27"/>
      <c r="G307" s="28"/>
      <c r="H307" s="29"/>
      <c r="K307" s="352"/>
      <c r="L307" s="352"/>
      <c r="M307" s="353"/>
      <c r="O307" s="29"/>
    </row>
    <row r="308" spans="4:15" s="1" customFormat="1" ht="14.25">
      <c r="D308" s="27"/>
      <c r="E308" s="28"/>
      <c r="F308" s="27"/>
      <c r="G308" s="28"/>
      <c r="H308" s="29"/>
      <c r="K308" s="352"/>
      <c r="L308" s="352"/>
      <c r="M308" s="353"/>
      <c r="O308" s="29"/>
    </row>
    <row r="309" spans="4:15" s="1" customFormat="1" ht="14.25">
      <c r="D309" s="27"/>
      <c r="E309" s="28"/>
      <c r="F309" s="27"/>
      <c r="G309" s="28"/>
      <c r="H309" s="29"/>
      <c r="K309" s="352"/>
      <c r="L309" s="352"/>
      <c r="M309" s="353"/>
      <c r="O309" s="29"/>
    </row>
    <row r="310" spans="4:15" s="1" customFormat="1" ht="14.25">
      <c r="D310" s="27"/>
      <c r="E310" s="28"/>
      <c r="F310" s="27"/>
      <c r="G310" s="28"/>
      <c r="H310" s="29"/>
      <c r="K310" s="352"/>
      <c r="L310" s="352"/>
      <c r="M310" s="353"/>
      <c r="O310" s="29"/>
    </row>
    <row r="311" spans="4:15" s="1" customFormat="1" ht="14.25">
      <c r="D311" s="27"/>
      <c r="E311" s="28"/>
      <c r="F311" s="27"/>
      <c r="G311" s="28"/>
      <c r="H311" s="29"/>
      <c r="K311" s="352"/>
      <c r="L311" s="352"/>
      <c r="M311" s="353"/>
      <c r="O311" s="29"/>
    </row>
    <row r="312" spans="4:15" s="1" customFormat="1" ht="14.25">
      <c r="D312" s="27"/>
      <c r="E312" s="28"/>
      <c r="F312" s="27"/>
      <c r="G312" s="28"/>
      <c r="H312" s="29"/>
      <c r="K312" s="352"/>
      <c r="L312" s="352"/>
      <c r="M312" s="353"/>
      <c r="O312" s="29"/>
    </row>
    <row r="313" spans="4:15" s="1" customFormat="1" ht="14.25">
      <c r="D313" s="27"/>
      <c r="E313" s="28"/>
      <c r="F313" s="27"/>
      <c r="G313" s="28"/>
      <c r="H313" s="29"/>
      <c r="K313" s="352"/>
      <c r="L313" s="352"/>
      <c r="M313" s="353"/>
      <c r="O313" s="29"/>
    </row>
    <row r="314" spans="4:15" s="1" customFormat="1" ht="14.25">
      <c r="D314" s="27"/>
      <c r="E314" s="28"/>
      <c r="F314" s="27"/>
      <c r="G314" s="28"/>
      <c r="H314" s="29"/>
      <c r="K314" s="352"/>
      <c r="L314" s="352"/>
      <c r="M314" s="353"/>
      <c r="O314" s="29"/>
    </row>
    <row r="315" spans="4:15" s="1" customFormat="1" ht="14.25">
      <c r="D315" s="27"/>
      <c r="E315" s="28"/>
      <c r="F315" s="27"/>
      <c r="G315" s="28"/>
      <c r="H315" s="29"/>
      <c r="K315" s="352"/>
      <c r="L315" s="352"/>
      <c r="M315" s="353"/>
      <c r="O315" s="29"/>
    </row>
    <row r="316" spans="4:15" s="1" customFormat="1" ht="14.25">
      <c r="D316" s="27"/>
      <c r="E316" s="28"/>
      <c r="F316" s="27"/>
      <c r="G316" s="28"/>
      <c r="H316" s="29"/>
      <c r="K316" s="352"/>
      <c r="L316" s="352"/>
      <c r="M316" s="353"/>
      <c r="O316" s="29"/>
    </row>
    <row r="317" spans="4:15" s="1" customFormat="1" ht="14.25">
      <c r="D317" s="27"/>
      <c r="E317" s="28"/>
      <c r="F317" s="27"/>
      <c r="G317" s="28"/>
      <c r="H317" s="29"/>
      <c r="K317" s="352"/>
      <c r="L317" s="352"/>
      <c r="M317" s="353"/>
      <c r="O317" s="29"/>
    </row>
    <row r="318" spans="4:15" s="1" customFormat="1" ht="14.25">
      <c r="D318" s="27"/>
      <c r="E318" s="28"/>
      <c r="F318" s="27"/>
      <c r="G318" s="28"/>
      <c r="H318" s="29"/>
      <c r="K318" s="352"/>
      <c r="L318" s="352"/>
      <c r="M318" s="353"/>
      <c r="O318" s="29"/>
    </row>
    <row r="319" spans="4:15" s="1" customFormat="1" ht="14.25">
      <c r="D319" s="27"/>
      <c r="E319" s="28"/>
      <c r="F319" s="27"/>
      <c r="G319" s="28"/>
      <c r="H319" s="29"/>
      <c r="K319" s="352"/>
      <c r="L319" s="352"/>
      <c r="M319" s="353"/>
      <c r="O319" s="29"/>
    </row>
    <row r="320" spans="4:15" s="1" customFormat="1" ht="14.25">
      <c r="D320" s="27"/>
      <c r="E320" s="28"/>
      <c r="F320" s="27"/>
      <c r="G320" s="28"/>
      <c r="H320" s="29"/>
      <c r="K320" s="352"/>
      <c r="L320" s="352"/>
      <c r="M320" s="353"/>
      <c r="O320" s="29"/>
    </row>
    <row r="321" spans="4:15" s="1" customFormat="1" ht="14.25">
      <c r="D321" s="27"/>
      <c r="E321" s="28"/>
      <c r="F321" s="27"/>
      <c r="G321" s="28"/>
      <c r="H321" s="29"/>
      <c r="K321" s="352"/>
      <c r="L321" s="352"/>
      <c r="M321" s="353"/>
      <c r="O321" s="29"/>
    </row>
    <row r="322" spans="4:15" s="1" customFormat="1" ht="14.25">
      <c r="D322" s="27"/>
      <c r="E322" s="28"/>
      <c r="F322" s="27"/>
      <c r="G322" s="28"/>
      <c r="H322" s="29"/>
      <c r="K322" s="352"/>
      <c r="L322" s="352"/>
      <c r="M322" s="353"/>
      <c r="O322" s="29"/>
    </row>
    <row r="323" spans="4:15" s="1" customFormat="1" ht="14.25">
      <c r="D323" s="27"/>
      <c r="E323" s="28"/>
      <c r="F323" s="27"/>
      <c r="G323" s="28"/>
      <c r="H323" s="29"/>
      <c r="K323" s="352"/>
      <c r="L323" s="352"/>
      <c r="M323" s="353"/>
      <c r="O323" s="29"/>
    </row>
    <row r="324" spans="4:15" s="1" customFormat="1" ht="14.25">
      <c r="D324" s="27"/>
      <c r="E324" s="28"/>
      <c r="F324" s="27"/>
      <c r="G324" s="28"/>
      <c r="H324" s="29"/>
      <c r="K324" s="352"/>
      <c r="L324" s="352"/>
      <c r="M324" s="353"/>
      <c r="O324" s="29"/>
    </row>
    <row r="325" spans="4:15" s="1" customFormat="1" ht="14.25">
      <c r="D325" s="27"/>
      <c r="E325" s="28"/>
      <c r="F325" s="27"/>
      <c r="G325" s="28"/>
      <c r="H325" s="29"/>
      <c r="K325" s="352"/>
      <c r="L325" s="352"/>
      <c r="M325" s="353"/>
      <c r="O325" s="29"/>
    </row>
    <row r="326" spans="4:15" s="1" customFormat="1" ht="14.25">
      <c r="D326" s="27"/>
      <c r="E326" s="28"/>
      <c r="F326" s="27"/>
      <c r="G326" s="28"/>
      <c r="H326" s="29"/>
      <c r="K326" s="352"/>
      <c r="L326" s="352"/>
      <c r="M326" s="353"/>
      <c r="O326" s="29"/>
    </row>
    <row r="327" spans="4:15" s="1" customFormat="1" ht="14.25">
      <c r="D327" s="27"/>
      <c r="E327" s="28"/>
      <c r="F327" s="27"/>
      <c r="G327" s="28"/>
      <c r="H327" s="29"/>
      <c r="K327" s="352"/>
      <c r="L327" s="352"/>
      <c r="M327" s="353"/>
      <c r="O327" s="29"/>
    </row>
    <row r="328" spans="4:15" s="1" customFormat="1" ht="14.25">
      <c r="D328" s="27"/>
      <c r="E328" s="28"/>
      <c r="F328" s="27"/>
      <c r="G328" s="28"/>
      <c r="H328" s="29"/>
      <c r="K328" s="352"/>
      <c r="L328" s="352"/>
      <c r="M328" s="353"/>
      <c r="O328" s="29"/>
    </row>
    <row r="329" spans="4:15" s="1" customFormat="1" ht="14.25">
      <c r="D329" s="27"/>
      <c r="E329" s="28"/>
      <c r="F329" s="27"/>
      <c r="G329" s="28"/>
      <c r="H329" s="29"/>
      <c r="K329" s="352"/>
      <c r="L329" s="352"/>
      <c r="M329" s="353"/>
      <c r="O329" s="29"/>
    </row>
    <row r="330" spans="4:15" s="1" customFormat="1" ht="14.25">
      <c r="D330" s="27"/>
      <c r="E330" s="28"/>
      <c r="F330" s="27"/>
      <c r="G330" s="28"/>
      <c r="H330" s="29"/>
      <c r="K330" s="352"/>
      <c r="L330" s="352"/>
      <c r="M330" s="353"/>
      <c r="O330" s="29"/>
    </row>
    <row r="331" spans="4:15" s="1" customFormat="1" ht="14.25">
      <c r="D331" s="27"/>
      <c r="E331" s="28"/>
      <c r="F331" s="27"/>
      <c r="G331" s="28"/>
      <c r="H331" s="29"/>
      <c r="K331" s="352"/>
      <c r="L331" s="352"/>
      <c r="M331" s="353"/>
      <c r="O331" s="29"/>
    </row>
    <row r="332" spans="4:15" s="1" customFormat="1" ht="14.25">
      <c r="D332" s="27"/>
      <c r="E332" s="28"/>
      <c r="F332" s="27"/>
      <c r="G332" s="28"/>
      <c r="H332" s="29"/>
      <c r="K332" s="352"/>
      <c r="L332" s="352"/>
      <c r="M332" s="353"/>
      <c r="O332" s="29"/>
    </row>
    <row r="333" spans="4:15" s="1" customFormat="1" ht="14.25">
      <c r="D333" s="27"/>
      <c r="E333" s="28"/>
      <c r="F333" s="27"/>
      <c r="G333" s="28"/>
      <c r="H333" s="29"/>
      <c r="K333" s="352"/>
      <c r="L333" s="352"/>
      <c r="M333" s="353"/>
      <c r="O333" s="29"/>
    </row>
    <row r="334" spans="4:15" s="1" customFormat="1" ht="14.25">
      <c r="D334" s="27"/>
      <c r="E334" s="28"/>
      <c r="F334" s="27"/>
      <c r="G334" s="28"/>
      <c r="H334" s="29"/>
      <c r="K334" s="352"/>
      <c r="L334" s="352"/>
      <c r="M334" s="353"/>
      <c r="O334" s="29"/>
    </row>
    <row r="335" spans="4:15" s="1" customFormat="1" ht="14.25">
      <c r="D335" s="27"/>
      <c r="E335" s="28"/>
      <c r="F335" s="27"/>
      <c r="G335" s="28"/>
      <c r="H335" s="29"/>
      <c r="K335" s="352"/>
      <c r="L335" s="352"/>
      <c r="M335" s="353"/>
      <c r="O335" s="29"/>
    </row>
    <row r="336" spans="4:15" s="1" customFormat="1" ht="14.25">
      <c r="D336" s="27"/>
      <c r="E336" s="28"/>
      <c r="F336" s="27"/>
      <c r="G336" s="28"/>
      <c r="H336" s="29"/>
      <c r="K336" s="352"/>
      <c r="L336" s="352"/>
      <c r="M336" s="353"/>
      <c r="O336" s="29"/>
    </row>
    <row r="337" spans="4:15" s="1" customFormat="1" ht="14.25">
      <c r="D337" s="27"/>
      <c r="E337" s="28"/>
      <c r="F337" s="27"/>
      <c r="G337" s="28"/>
      <c r="H337" s="29"/>
      <c r="K337" s="352"/>
      <c r="L337" s="352"/>
      <c r="M337" s="353"/>
      <c r="O337" s="29"/>
    </row>
    <row r="338" spans="4:15" s="1" customFormat="1" ht="14.25">
      <c r="D338" s="27"/>
      <c r="E338" s="28"/>
      <c r="F338" s="27"/>
      <c r="G338" s="28"/>
      <c r="H338" s="29"/>
      <c r="K338" s="352"/>
      <c r="L338" s="352"/>
      <c r="M338" s="353"/>
      <c r="O338" s="29"/>
    </row>
    <row r="339" spans="4:15" s="1" customFormat="1" ht="14.25">
      <c r="D339" s="27"/>
      <c r="E339" s="28"/>
      <c r="F339" s="27"/>
      <c r="G339" s="28"/>
      <c r="H339" s="29"/>
      <c r="K339" s="352"/>
      <c r="L339" s="352"/>
      <c r="M339" s="353"/>
      <c r="O339" s="29"/>
    </row>
    <row r="340" spans="4:15" s="1" customFormat="1" ht="14.25">
      <c r="D340" s="27"/>
      <c r="E340" s="28"/>
      <c r="F340" s="27"/>
      <c r="G340" s="28"/>
      <c r="H340" s="29"/>
      <c r="K340" s="352"/>
      <c r="L340" s="352"/>
      <c r="M340" s="353"/>
      <c r="O340" s="29"/>
    </row>
    <row r="341" spans="4:15" s="1" customFormat="1" ht="14.25">
      <c r="D341" s="27"/>
      <c r="E341" s="28"/>
      <c r="F341" s="27"/>
      <c r="G341" s="28"/>
      <c r="H341" s="29"/>
      <c r="K341" s="352"/>
      <c r="L341" s="352"/>
      <c r="M341" s="353"/>
      <c r="O341" s="29"/>
    </row>
    <row r="342" spans="4:15" s="1" customFormat="1" ht="14.25">
      <c r="D342" s="27"/>
      <c r="E342" s="28"/>
      <c r="F342" s="27"/>
      <c r="G342" s="28"/>
      <c r="H342" s="29"/>
      <c r="K342" s="352"/>
      <c r="L342" s="352"/>
      <c r="M342" s="353"/>
      <c r="O342" s="29"/>
    </row>
    <row r="343" spans="4:15" s="1" customFormat="1" ht="14.25">
      <c r="D343" s="27"/>
      <c r="E343" s="28"/>
      <c r="F343" s="27"/>
      <c r="G343" s="28"/>
      <c r="H343" s="29"/>
      <c r="K343" s="352"/>
      <c r="L343" s="352"/>
      <c r="M343" s="353"/>
      <c r="O343" s="29"/>
    </row>
    <row r="344" spans="4:15" s="1" customFormat="1" ht="14.25">
      <c r="D344" s="27"/>
      <c r="E344" s="28"/>
      <c r="F344" s="27"/>
      <c r="G344" s="28"/>
      <c r="H344" s="29"/>
      <c r="K344" s="352"/>
      <c r="L344" s="352"/>
      <c r="M344" s="353"/>
      <c r="O344" s="29"/>
    </row>
    <row r="345" spans="4:15" s="1" customFormat="1" ht="14.25">
      <c r="D345" s="27"/>
      <c r="E345" s="28"/>
      <c r="F345" s="27"/>
      <c r="G345" s="28"/>
      <c r="H345" s="29"/>
      <c r="K345" s="352"/>
      <c r="L345" s="352"/>
      <c r="M345" s="353"/>
      <c r="O345" s="29"/>
    </row>
    <row r="346" spans="4:15" s="1" customFormat="1" ht="14.25">
      <c r="D346" s="27"/>
      <c r="E346" s="28"/>
      <c r="F346" s="27"/>
      <c r="G346" s="28"/>
      <c r="H346" s="29"/>
      <c r="K346" s="352"/>
      <c r="L346" s="352"/>
      <c r="M346" s="353"/>
      <c r="O346" s="29"/>
    </row>
    <row r="347" spans="4:15" s="1" customFormat="1" ht="14.25">
      <c r="D347" s="27"/>
      <c r="E347" s="28"/>
      <c r="F347" s="27"/>
      <c r="G347" s="28"/>
      <c r="H347" s="29"/>
      <c r="K347" s="352"/>
      <c r="L347" s="352"/>
      <c r="M347" s="353"/>
      <c r="O347" s="29"/>
    </row>
    <row r="348" spans="4:15" s="1" customFormat="1" ht="14.25">
      <c r="D348" s="27"/>
      <c r="E348" s="28"/>
      <c r="F348" s="27"/>
      <c r="G348" s="28"/>
      <c r="H348" s="29"/>
      <c r="K348" s="352"/>
      <c r="L348" s="352"/>
      <c r="M348" s="353"/>
      <c r="O348" s="29"/>
    </row>
    <row r="349" spans="4:15" s="1" customFormat="1" ht="14.25">
      <c r="D349" s="27"/>
      <c r="E349" s="28"/>
      <c r="F349" s="27"/>
      <c r="G349" s="28"/>
      <c r="H349" s="29"/>
      <c r="K349" s="352"/>
      <c r="L349" s="352"/>
      <c r="M349" s="353"/>
      <c r="O349" s="29"/>
    </row>
    <row r="350" spans="4:15" s="1" customFormat="1" ht="14.25">
      <c r="D350" s="27"/>
      <c r="E350" s="28"/>
      <c r="F350" s="27"/>
      <c r="G350" s="28"/>
      <c r="H350" s="29"/>
      <c r="K350" s="352"/>
      <c r="L350" s="352"/>
      <c r="M350" s="353"/>
      <c r="O350" s="29"/>
    </row>
    <row r="351" spans="4:15" s="1" customFormat="1" ht="14.25">
      <c r="D351" s="27"/>
      <c r="E351" s="28"/>
      <c r="F351" s="27"/>
      <c r="G351" s="28"/>
      <c r="H351" s="29"/>
      <c r="K351" s="352"/>
      <c r="L351" s="352"/>
      <c r="M351" s="353"/>
      <c r="O351" s="29"/>
    </row>
    <row r="352" spans="4:15" s="1" customFormat="1" ht="14.25">
      <c r="D352" s="27"/>
      <c r="E352" s="28"/>
      <c r="F352" s="27"/>
      <c r="G352" s="28"/>
      <c r="H352" s="29"/>
      <c r="K352" s="352"/>
      <c r="L352" s="352"/>
      <c r="M352" s="353"/>
      <c r="O352" s="29"/>
    </row>
    <row r="353" spans="4:15" s="1" customFormat="1" ht="14.25">
      <c r="D353" s="27"/>
      <c r="E353" s="28"/>
      <c r="F353" s="27"/>
      <c r="G353" s="28"/>
      <c r="H353" s="29"/>
      <c r="K353" s="352"/>
      <c r="L353" s="352"/>
      <c r="M353" s="353"/>
      <c r="O353" s="29"/>
    </row>
    <row r="354" spans="4:15" s="1" customFormat="1" ht="14.25">
      <c r="D354" s="27"/>
      <c r="E354" s="28"/>
      <c r="F354" s="27"/>
      <c r="G354" s="28"/>
      <c r="H354" s="29"/>
      <c r="K354" s="352"/>
      <c r="L354" s="352"/>
      <c r="M354" s="353"/>
      <c r="O354" s="29"/>
    </row>
    <row r="355" spans="4:15" s="1" customFormat="1" ht="14.25">
      <c r="D355" s="27"/>
      <c r="E355" s="28"/>
      <c r="F355" s="27"/>
      <c r="G355" s="28"/>
      <c r="H355" s="29"/>
      <c r="K355" s="352"/>
      <c r="L355" s="352"/>
      <c r="M355" s="353"/>
      <c r="O355" s="29"/>
    </row>
    <row r="356" spans="4:15" s="1" customFormat="1" ht="14.25">
      <c r="D356" s="27"/>
      <c r="E356" s="28"/>
      <c r="F356" s="27"/>
      <c r="G356" s="28"/>
      <c r="H356" s="29"/>
      <c r="K356" s="352"/>
      <c r="L356" s="352"/>
      <c r="M356" s="353"/>
      <c r="O356" s="29"/>
    </row>
    <row r="357" spans="4:15" s="1" customFormat="1" ht="14.25">
      <c r="D357" s="27"/>
      <c r="E357" s="28"/>
      <c r="F357" s="27"/>
      <c r="G357" s="28"/>
      <c r="H357" s="29"/>
      <c r="K357" s="352"/>
      <c r="L357" s="352"/>
      <c r="M357" s="353"/>
      <c r="O357" s="29"/>
    </row>
    <row r="358" spans="4:15" s="1" customFormat="1" ht="14.25">
      <c r="D358" s="27"/>
      <c r="E358" s="28"/>
      <c r="F358" s="27"/>
      <c r="G358" s="28"/>
      <c r="H358" s="29"/>
      <c r="K358" s="352"/>
      <c r="L358" s="352"/>
      <c r="M358" s="353"/>
      <c r="O358" s="29"/>
    </row>
    <row r="359" spans="4:15" s="1" customFormat="1" ht="14.25">
      <c r="D359" s="27"/>
      <c r="E359" s="28"/>
      <c r="F359" s="27"/>
      <c r="G359" s="28"/>
      <c r="H359" s="29"/>
      <c r="K359" s="352"/>
      <c r="L359" s="352"/>
      <c r="M359" s="353"/>
      <c r="O359" s="29"/>
    </row>
    <row r="360" spans="4:15" s="1" customFormat="1" ht="14.25">
      <c r="D360" s="27"/>
      <c r="E360" s="28"/>
      <c r="F360" s="27"/>
      <c r="G360" s="28"/>
      <c r="H360" s="29"/>
      <c r="K360" s="352"/>
      <c r="L360" s="352"/>
      <c r="M360" s="353"/>
      <c r="O360" s="29"/>
    </row>
    <row r="361" spans="4:15" s="1" customFormat="1" ht="14.25">
      <c r="D361" s="27"/>
      <c r="E361" s="28"/>
      <c r="F361" s="27"/>
      <c r="G361" s="28"/>
      <c r="H361" s="29"/>
      <c r="K361" s="352"/>
      <c r="L361" s="352"/>
      <c r="M361" s="353"/>
      <c r="O361" s="29"/>
    </row>
    <row r="362" spans="4:15" s="1" customFormat="1" ht="14.25">
      <c r="D362" s="27"/>
      <c r="E362" s="28"/>
      <c r="F362" s="27"/>
      <c r="G362" s="28"/>
      <c r="H362" s="29"/>
      <c r="K362" s="352"/>
      <c r="L362" s="352"/>
      <c r="M362" s="353"/>
      <c r="O362" s="29"/>
    </row>
    <row r="363" spans="4:15" s="1" customFormat="1" ht="14.25">
      <c r="D363" s="27"/>
      <c r="E363" s="28"/>
      <c r="F363" s="27"/>
      <c r="G363" s="28"/>
      <c r="H363" s="29"/>
      <c r="K363" s="352"/>
      <c r="L363" s="352"/>
      <c r="M363" s="353"/>
      <c r="O363" s="29"/>
    </row>
    <row r="364" spans="4:15" s="1" customFormat="1" ht="14.25">
      <c r="D364" s="27"/>
      <c r="E364" s="28"/>
      <c r="F364" s="27"/>
      <c r="G364" s="28"/>
      <c r="H364" s="29"/>
      <c r="K364" s="352"/>
      <c r="L364" s="352"/>
      <c r="M364" s="353"/>
      <c r="O364" s="29"/>
    </row>
    <row r="365" spans="4:15" s="1" customFormat="1" ht="14.25">
      <c r="D365" s="27"/>
      <c r="E365" s="28"/>
      <c r="F365" s="27"/>
      <c r="G365" s="28"/>
      <c r="H365" s="29"/>
      <c r="K365" s="352"/>
      <c r="L365" s="352"/>
      <c r="M365" s="353"/>
      <c r="O365" s="29"/>
    </row>
    <row r="366" spans="4:15" s="1" customFormat="1" ht="14.25">
      <c r="D366" s="27"/>
      <c r="E366" s="28"/>
      <c r="F366" s="27"/>
      <c r="G366" s="28"/>
      <c r="H366" s="29"/>
      <c r="K366" s="352"/>
      <c r="L366" s="352"/>
      <c r="M366" s="353"/>
      <c r="O366" s="29"/>
    </row>
    <row r="367" spans="4:15" s="1" customFormat="1" ht="14.25">
      <c r="D367" s="27"/>
      <c r="E367" s="28"/>
      <c r="F367" s="27"/>
      <c r="G367" s="28"/>
      <c r="H367" s="29"/>
      <c r="K367" s="352"/>
      <c r="L367" s="352"/>
      <c r="M367" s="353"/>
      <c r="O367" s="29"/>
    </row>
    <row r="368" spans="4:15" s="1" customFormat="1" ht="14.25">
      <c r="D368" s="27"/>
      <c r="E368" s="28"/>
      <c r="F368" s="27"/>
      <c r="G368" s="28"/>
      <c r="H368" s="29"/>
      <c r="K368" s="352"/>
      <c r="L368" s="352"/>
      <c r="M368" s="353"/>
      <c r="O368" s="29"/>
    </row>
    <row r="369" spans="4:15" s="1" customFormat="1" ht="14.25">
      <c r="D369" s="27"/>
      <c r="E369" s="28"/>
      <c r="F369" s="27"/>
      <c r="G369" s="28"/>
      <c r="H369" s="29"/>
      <c r="K369" s="352"/>
      <c r="L369" s="352"/>
      <c r="M369" s="353"/>
      <c r="O369" s="29"/>
    </row>
    <row r="370" spans="4:15" s="1" customFormat="1" ht="14.25">
      <c r="D370" s="27"/>
      <c r="E370" s="28"/>
      <c r="F370" s="27"/>
      <c r="G370" s="28"/>
      <c r="H370" s="29"/>
      <c r="K370" s="352"/>
      <c r="L370" s="352"/>
      <c r="M370" s="353"/>
      <c r="O370" s="29"/>
    </row>
    <row r="371" spans="4:15" s="1" customFormat="1" ht="14.25">
      <c r="D371" s="27"/>
      <c r="E371" s="28"/>
      <c r="F371" s="27"/>
      <c r="G371" s="28"/>
      <c r="H371" s="29"/>
      <c r="K371" s="352"/>
      <c r="L371" s="352"/>
      <c r="M371" s="353"/>
      <c r="O371" s="29"/>
    </row>
    <row r="372" spans="4:15" s="1" customFormat="1" ht="14.25">
      <c r="D372" s="27"/>
      <c r="E372" s="28"/>
      <c r="F372" s="27"/>
      <c r="G372" s="28"/>
      <c r="H372" s="29"/>
      <c r="K372" s="352"/>
      <c r="L372" s="352"/>
      <c r="M372" s="353"/>
      <c r="O372" s="29"/>
    </row>
    <row r="373" spans="4:15" s="1" customFormat="1" ht="14.25">
      <c r="D373" s="27"/>
      <c r="E373" s="28"/>
      <c r="F373" s="27"/>
      <c r="G373" s="28"/>
      <c r="H373" s="29"/>
      <c r="K373" s="352"/>
      <c r="L373" s="352"/>
      <c r="M373" s="353"/>
      <c r="O373" s="29"/>
    </row>
    <row r="374" spans="4:15" s="1" customFormat="1" ht="14.25">
      <c r="D374" s="27"/>
      <c r="E374" s="28"/>
      <c r="F374" s="27"/>
      <c r="G374" s="28"/>
      <c r="H374" s="29"/>
      <c r="K374" s="352"/>
      <c r="L374" s="352"/>
      <c r="M374" s="353"/>
      <c r="O374" s="29"/>
    </row>
    <row r="375" spans="4:15" s="1" customFormat="1" ht="14.25">
      <c r="D375" s="27"/>
      <c r="E375" s="28"/>
      <c r="F375" s="27"/>
      <c r="G375" s="28"/>
      <c r="H375" s="29"/>
      <c r="K375" s="352"/>
      <c r="L375" s="352"/>
      <c r="M375" s="353"/>
      <c r="O375" s="29"/>
    </row>
    <row r="376" spans="4:15" s="1" customFormat="1" ht="14.25">
      <c r="D376" s="27"/>
      <c r="E376" s="28"/>
      <c r="F376" s="27"/>
      <c r="G376" s="28"/>
      <c r="H376" s="29"/>
      <c r="K376" s="352"/>
      <c r="L376" s="352"/>
      <c r="M376" s="353"/>
      <c r="O376" s="29"/>
    </row>
    <row r="377" spans="4:15" s="1" customFormat="1" ht="14.25">
      <c r="D377" s="27"/>
      <c r="E377" s="28"/>
      <c r="F377" s="27"/>
      <c r="G377" s="28"/>
      <c r="H377" s="29"/>
      <c r="K377" s="352"/>
      <c r="L377" s="352"/>
      <c r="M377" s="353"/>
      <c r="O377" s="29"/>
    </row>
    <row r="378" spans="4:15" s="1" customFormat="1" ht="14.25">
      <c r="D378" s="27"/>
      <c r="E378" s="28"/>
      <c r="F378" s="27"/>
      <c r="G378" s="28"/>
      <c r="H378" s="29"/>
      <c r="K378" s="352"/>
      <c r="L378" s="352"/>
      <c r="M378" s="353"/>
      <c r="O378" s="29"/>
    </row>
    <row r="379" spans="4:15" s="1" customFormat="1" ht="14.25">
      <c r="D379" s="27"/>
      <c r="E379" s="28"/>
      <c r="F379" s="27"/>
      <c r="G379" s="28"/>
      <c r="H379" s="29"/>
      <c r="K379" s="352"/>
      <c r="L379" s="352"/>
      <c r="M379" s="353"/>
      <c r="O379" s="29"/>
    </row>
    <row r="380" spans="4:15" s="1" customFormat="1" ht="14.25">
      <c r="D380" s="27"/>
      <c r="E380" s="28"/>
      <c r="F380" s="27"/>
      <c r="G380" s="28"/>
      <c r="H380" s="29"/>
      <c r="K380" s="352"/>
      <c r="L380" s="352"/>
      <c r="M380" s="353"/>
      <c r="O380" s="29"/>
    </row>
    <row r="381" spans="4:15" s="1" customFormat="1" ht="14.25">
      <c r="D381" s="27"/>
      <c r="E381" s="28"/>
      <c r="F381" s="27"/>
      <c r="G381" s="28"/>
      <c r="H381" s="29"/>
      <c r="K381" s="352"/>
      <c r="L381" s="352"/>
      <c r="M381" s="353"/>
      <c r="O381" s="29"/>
    </row>
    <row r="382" spans="4:15" s="1" customFormat="1" ht="14.25">
      <c r="D382" s="27"/>
      <c r="E382" s="28"/>
      <c r="F382" s="27"/>
      <c r="G382" s="28"/>
      <c r="H382" s="29"/>
      <c r="K382" s="352"/>
      <c r="L382" s="352"/>
      <c r="M382" s="353"/>
      <c r="O382" s="29"/>
    </row>
    <row r="383" spans="4:15" s="1" customFormat="1" ht="14.25">
      <c r="D383" s="27"/>
      <c r="E383" s="28"/>
      <c r="F383" s="27"/>
      <c r="G383" s="28"/>
      <c r="H383" s="29"/>
      <c r="K383" s="352"/>
      <c r="L383" s="352"/>
      <c r="M383" s="353"/>
      <c r="O383" s="29"/>
    </row>
    <row r="384" spans="4:15" s="1" customFormat="1" ht="14.25">
      <c r="D384" s="27"/>
      <c r="E384" s="28"/>
      <c r="F384" s="27"/>
      <c r="G384" s="28"/>
      <c r="H384" s="29"/>
      <c r="K384" s="352"/>
      <c r="L384" s="352"/>
      <c r="M384" s="353"/>
      <c r="O384" s="29"/>
    </row>
    <row r="385" spans="4:15" s="1" customFormat="1" ht="14.25">
      <c r="D385" s="27"/>
      <c r="E385" s="28"/>
      <c r="F385" s="27"/>
      <c r="G385" s="28"/>
      <c r="H385" s="29"/>
      <c r="K385" s="352"/>
      <c r="L385" s="352"/>
      <c r="M385" s="353"/>
      <c r="O385" s="29"/>
    </row>
    <row r="386" spans="4:15" s="1" customFormat="1" ht="14.25">
      <c r="D386" s="27"/>
      <c r="E386" s="28"/>
      <c r="F386" s="27"/>
      <c r="G386" s="28"/>
      <c r="H386" s="29"/>
      <c r="K386" s="352"/>
      <c r="L386" s="352"/>
      <c r="M386" s="353"/>
      <c r="O386" s="29"/>
    </row>
    <row r="387" spans="4:15" s="1" customFormat="1" ht="14.25">
      <c r="D387" s="27"/>
      <c r="E387" s="28"/>
      <c r="F387" s="27"/>
      <c r="G387" s="28"/>
      <c r="H387" s="29"/>
      <c r="K387" s="352"/>
      <c r="L387" s="352"/>
      <c r="M387" s="353"/>
      <c r="O387" s="29"/>
    </row>
    <row r="388" spans="4:15" s="1" customFormat="1" ht="14.25">
      <c r="D388" s="27"/>
      <c r="E388" s="28"/>
      <c r="F388" s="27"/>
      <c r="G388" s="28"/>
      <c r="H388" s="29"/>
      <c r="K388" s="352"/>
      <c r="L388" s="352"/>
      <c r="M388" s="353"/>
      <c r="O388" s="29"/>
    </row>
    <row r="389" spans="4:15" s="1" customFormat="1" ht="14.25">
      <c r="D389" s="27"/>
      <c r="E389" s="28"/>
      <c r="F389" s="27"/>
      <c r="G389" s="28"/>
      <c r="H389" s="29"/>
      <c r="K389" s="352"/>
      <c r="L389" s="352"/>
      <c r="M389" s="353"/>
      <c r="O389" s="29"/>
    </row>
    <row r="390" spans="4:15" s="1" customFormat="1" ht="14.25">
      <c r="D390" s="27"/>
      <c r="E390" s="28"/>
      <c r="F390" s="27"/>
      <c r="G390" s="28"/>
      <c r="H390" s="29"/>
      <c r="K390" s="352"/>
      <c r="L390" s="352"/>
      <c r="M390" s="353"/>
      <c r="O390" s="29"/>
    </row>
    <row r="391" spans="4:15" s="1" customFormat="1" ht="14.25">
      <c r="D391" s="27"/>
      <c r="E391" s="28"/>
      <c r="F391" s="27"/>
      <c r="G391" s="28"/>
      <c r="H391" s="29"/>
      <c r="K391" s="352"/>
      <c r="L391" s="352"/>
      <c r="M391" s="353"/>
      <c r="O391" s="29"/>
    </row>
    <row r="392" spans="4:15" s="1" customFormat="1" ht="14.25">
      <c r="D392" s="27"/>
      <c r="E392" s="28"/>
      <c r="F392" s="27"/>
      <c r="G392" s="28"/>
      <c r="H392" s="29"/>
      <c r="K392" s="352"/>
      <c r="L392" s="352"/>
      <c r="M392" s="353"/>
      <c r="O392" s="29"/>
    </row>
    <row r="393" spans="4:15" s="1" customFormat="1" ht="14.25">
      <c r="D393" s="27"/>
      <c r="E393" s="28"/>
      <c r="F393" s="27"/>
      <c r="G393" s="28"/>
      <c r="H393" s="29"/>
      <c r="K393" s="352"/>
      <c r="L393" s="352"/>
      <c r="M393" s="353"/>
      <c r="O393" s="29"/>
    </row>
    <row r="394" spans="4:15" s="1" customFormat="1" ht="14.25">
      <c r="D394" s="27"/>
      <c r="E394" s="28"/>
      <c r="F394" s="27"/>
      <c r="G394" s="28"/>
      <c r="H394" s="29"/>
      <c r="K394" s="352"/>
      <c r="L394" s="352"/>
      <c r="M394" s="353"/>
      <c r="O394" s="29"/>
    </row>
    <row r="395" spans="4:15" s="1" customFormat="1" ht="14.25">
      <c r="D395" s="27"/>
      <c r="E395" s="28"/>
      <c r="F395" s="27"/>
      <c r="G395" s="28"/>
      <c r="H395" s="29"/>
      <c r="K395" s="352"/>
      <c r="L395" s="352"/>
      <c r="M395" s="353"/>
      <c r="O395" s="29"/>
    </row>
    <row r="396" spans="4:15" s="1" customFormat="1" ht="14.25">
      <c r="D396" s="27"/>
      <c r="E396" s="28"/>
      <c r="F396" s="27"/>
      <c r="G396" s="28"/>
      <c r="H396" s="29"/>
      <c r="K396" s="352"/>
      <c r="L396" s="352"/>
      <c r="M396" s="353"/>
      <c r="O396" s="29"/>
    </row>
    <row r="397" spans="4:15" s="1" customFormat="1" ht="14.25">
      <c r="D397" s="27"/>
      <c r="E397" s="28"/>
      <c r="F397" s="27"/>
      <c r="G397" s="28"/>
      <c r="H397" s="29"/>
      <c r="K397" s="352"/>
      <c r="L397" s="352"/>
      <c r="M397" s="353"/>
      <c r="O397" s="29"/>
    </row>
    <row r="398" spans="4:15" s="1" customFormat="1" ht="14.25">
      <c r="D398" s="27"/>
      <c r="E398" s="28"/>
      <c r="F398" s="27"/>
      <c r="G398" s="28"/>
      <c r="H398" s="29"/>
      <c r="K398" s="352"/>
      <c r="L398" s="352"/>
      <c r="M398" s="353"/>
      <c r="O398" s="29"/>
    </row>
    <row r="399" spans="4:15" s="1" customFormat="1" ht="14.25">
      <c r="D399" s="27"/>
      <c r="E399" s="28"/>
      <c r="F399" s="27"/>
      <c r="G399" s="28"/>
      <c r="H399" s="29"/>
      <c r="K399" s="352"/>
      <c r="L399" s="352"/>
      <c r="M399" s="353"/>
      <c r="O399" s="29"/>
    </row>
    <row r="400" spans="4:15" s="1" customFormat="1" ht="14.25">
      <c r="D400" s="27"/>
      <c r="E400" s="28"/>
      <c r="F400" s="27"/>
      <c r="G400" s="28"/>
      <c r="H400" s="29"/>
      <c r="K400" s="352"/>
      <c r="L400" s="352"/>
      <c r="M400" s="353"/>
      <c r="O400" s="29"/>
    </row>
    <row r="401" spans="4:15" s="1" customFormat="1" ht="14.25">
      <c r="D401" s="27"/>
      <c r="E401" s="28"/>
      <c r="F401" s="27"/>
      <c r="G401" s="28"/>
      <c r="H401" s="29"/>
      <c r="K401" s="352"/>
      <c r="L401" s="352"/>
      <c r="M401" s="353"/>
      <c r="O401" s="29"/>
    </row>
    <row r="402" spans="4:15" s="1" customFormat="1" ht="14.25">
      <c r="D402" s="27"/>
      <c r="E402" s="28"/>
      <c r="F402" s="27"/>
      <c r="G402" s="28"/>
      <c r="H402" s="29"/>
      <c r="K402" s="352"/>
      <c r="L402" s="352"/>
      <c r="M402" s="353"/>
      <c r="O402" s="29"/>
    </row>
    <row r="403" spans="4:15" s="1" customFormat="1" ht="14.25">
      <c r="D403" s="27"/>
      <c r="E403" s="28"/>
      <c r="F403" s="27"/>
      <c r="G403" s="28"/>
      <c r="H403" s="29"/>
      <c r="K403" s="352"/>
      <c r="L403" s="352"/>
      <c r="M403" s="353"/>
      <c r="O403" s="29"/>
    </row>
    <row r="404" spans="4:15" s="1" customFormat="1" ht="14.25">
      <c r="D404" s="27"/>
      <c r="E404" s="28"/>
      <c r="F404" s="27"/>
      <c r="G404" s="28"/>
      <c r="H404" s="29"/>
      <c r="K404" s="352"/>
      <c r="L404" s="352"/>
      <c r="M404" s="353"/>
      <c r="O404" s="29"/>
    </row>
    <row r="405" spans="4:15" s="1" customFormat="1" ht="14.25">
      <c r="D405" s="27"/>
      <c r="E405" s="28"/>
      <c r="F405" s="27"/>
      <c r="G405" s="28"/>
      <c r="H405" s="29"/>
      <c r="K405" s="352"/>
      <c r="L405" s="352"/>
      <c r="M405" s="353"/>
      <c r="O405" s="29"/>
    </row>
    <row r="406" spans="4:15" s="1" customFormat="1" ht="14.25">
      <c r="D406" s="27"/>
      <c r="E406" s="28"/>
      <c r="F406" s="27"/>
      <c r="G406" s="28"/>
      <c r="H406" s="29"/>
      <c r="K406" s="352"/>
      <c r="L406" s="352"/>
      <c r="M406" s="353"/>
      <c r="O406" s="29"/>
    </row>
    <row r="407" spans="4:15" s="1" customFormat="1" ht="14.25">
      <c r="D407" s="27"/>
      <c r="E407" s="28"/>
      <c r="F407" s="27"/>
      <c r="G407" s="28"/>
      <c r="H407" s="29"/>
      <c r="K407" s="352"/>
      <c r="L407" s="352"/>
      <c r="M407" s="353"/>
      <c r="O407" s="29"/>
    </row>
    <row r="408" spans="4:15" s="1" customFormat="1" ht="14.25">
      <c r="D408" s="27"/>
      <c r="E408" s="28"/>
      <c r="F408" s="27"/>
      <c r="G408" s="28"/>
      <c r="H408" s="29"/>
      <c r="K408" s="352"/>
      <c r="L408" s="352"/>
      <c r="M408" s="353"/>
      <c r="O408" s="29"/>
    </row>
    <row r="409" spans="4:15" s="1" customFormat="1" ht="14.25">
      <c r="D409" s="27"/>
      <c r="E409" s="28"/>
      <c r="F409" s="27"/>
      <c r="G409" s="28"/>
      <c r="H409" s="29"/>
      <c r="K409" s="352"/>
      <c r="L409" s="352"/>
      <c r="M409" s="353"/>
      <c r="O409" s="29"/>
    </row>
    <row r="410" spans="4:15" s="1" customFormat="1" ht="14.25">
      <c r="D410" s="27"/>
      <c r="E410" s="28"/>
      <c r="F410" s="27"/>
      <c r="G410" s="28"/>
      <c r="H410" s="29"/>
      <c r="K410" s="352"/>
      <c r="L410" s="352"/>
      <c r="M410" s="353"/>
      <c r="O410" s="29"/>
    </row>
    <row r="411" spans="4:15" s="1" customFormat="1" ht="14.25">
      <c r="D411" s="27"/>
      <c r="E411" s="28"/>
      <c r="F411" s="27"/>
      <c r="G411" s="28"/>
      <c r="H411" s="29"/>
      <c r="K411" s="352"/>
      <c r="L411" s="352"/>
      <c r="M411" s="353"/>
      <c r="O411" s="29"/>
    </row>
    <row r="412" spans="4:15" s="1" customFormat="1" ht="14.25">
      <c r="D412" s="27"/>
      <c r="E412" s="28"/>
      <c r="F412" s="27"/>
      <c r="G412" s="28"/>
      <c r="H412" s="29"/>
      <c r="K412" s="352"/>
      <c r="L412" s="352"/>
      <c r="M412" s="353"/>
      <c r="O412" s="29"/>
    </row>
    <row r="413" spans="4:15" s="1" customFormat="1" ht="14.25">
      <c r="D413" s="27"/>
      <c r="E413" s="28"/>
      <c r="F413" s="27"/>
      <c r="G413" s="28"/>
      <c r="H413" s="29"/>
      <c r="K413" s="352"/>
      <c r="L413" s="352"/>
      <c r="M413" s="353"/>
      <c r="O413" s="29"/>
    </row>
    <row r="414" spans="4:15" s="1" customFormat="1" ht="14.25">
      <c r="D414" s="27"/>
      <c r="E414" s="28"/>
      <c r="F414" s="27"/>
      <c r="G414" s="28"/>
      <c r="H414" s="29"/>
      <c r="K414" s="352"/>
      <c r="L414" s="352"/>
      <c r="M414" s="353"/>
      <c r="O414" s="29"/>
    </row>
    <row r="415" spans="4:15" s="1" customFormat="1" ht="14.25">
      <c r="D415" s="27"/>
      <c r="E415" s="28"/>
      <c r="F415" s="27"/>
      <c r="G415" s="28"/>
      <c r="H415" s="29"/>
      <c r="K415" s="352"/>
      <c r="L415" s="352"/>
      <c r="M415" s="353"/>
      <c r="O415" s="29"/>
    </row>
    <row r="416" spans="4:15" s="1" customFormat="1" ht="14.25">
      <c r="D416" s="27"/>
      <c r="E416" s="28"/>
      <c r="F416" s="27"/>
      <c r="G416" s="28"/>
      <c r="H416" s="29"/>
      <c r="K416" s="352"/>
      <c r="L416" s="352"/>
      <c r="M416" s="353"/>
      <c r="O416" s="29"/>
    </row>
    <row r="417" spans="4:15" s="1" customFormat="1" ht="14.25">
      <c r="D417" s="27"/>
      <c r="E417" s="28"/>
      <c r="F417" s="27"/>
      <c r="G417" s="28"/>
      <c r="H417" s="29"/>
      <c r="K417" s="352"/>
      <c r="L417" s="352"/>
      <c r="M417" s="353"/>
      <c r="O417" s="29"/>
    </row>
    <row r="418" spans="4:15" s="1" customFormat="1" ht="14.25">
      <c r="D418" s="27"/>
      <c r="E418" s="28"/>
      <c r="F418" s="27"/>
      <c r="G418" s="28"/>
      <c r="H418" s="29"/>
      <c r="K418" s="352"/>
      <c r="L418" s="352"/>
      <c r="M418" s="353"/>
      <c r="O418" s="29"/>
    </row>
    <row r="419" spans="4:15" s="1" customFormat="1" ht="14.25">
      <c r="D419" s="27"/>
      <c r="E419" s="28"/>
      <c r="F419" s="27"/>
      <c r="G419" s="28"/>
      <c r="H419" s="29"/>
      <c r="K419" s="352"/>
      <c r="L419" s="352"/>
      <c r="M419" s="353"/>
      <c r="O419" s="29"/>
    </row>
    <row r="420" spans="4:15" s="1" customFormat="1" ht="14.25">
      <c r="D420" s="27"/>
      <c r="E420" s="28"/>
      <c r="F420" s="27"/>
      <c r="G420" s="28"/>
      <c r="H420" s="29"/>
      <c r="K420" s="352"/>
      <c r="L420" s="352"/>
      <c r="M420" s="353"/>
      <c r="O420" s="29"/>
    </row>
    <row r="421" spans="4:15" s="1" customFormat="1" ht="14.25">
      <c r="D421" s="27"/>
      <c r="E421" s="28"/>
      <c r="F421" s="27"/>
      <c r="G421" s="28"/>
      <c r="H421" s="29"/>
      <c r="K421" s="352"/>
      <c r="L421" s="352"/>
      <c r="M421" s="353"/>
      <c r="O421" s="29"/>
    </row>
    <row r="422" spans="4:15" s="1" customFormat="1" ht="14.25">
      <c r="D422" s="27"/>
      <c r="E422" s="28"/>
      <c r="F422" s="27"/>
      <c r="G422" s="28"/>
      <c r="H422" s="29"/>
      <c r="K422" s="352"/>
      <c r="L422" s="352"/>
      <c r="M422" s="353"/>
      <c r="O422" s="29"/>
    </row>
    <row r="423" spans="4:15" s="1" customFormat="1" ht="14.25">
      <c r="D423" s="27"/>
      <c r="E423" s="28"/>
      <c r="F423" s="27"/>
      <c r="G423" s="28"/>
      <c r="H423" s="29"/>
      <c r="K423" s="352"/>
      <c r="L423" s="352"/>
      <c r="M423" s="353"/>
      <c r="O423" s="29"/>
    </row>
    <row r="424" spans="4:15" s="1" customFormat="1" ht="14.25">
      <c r="D424" s="27"/>
      <c r="E424" s="28"/>
      <c r="F424" s="27"/>
      <c r="G424" s="28"/>
      <c r="H424" s="29"/>
      <c r="K424" s="352"/>
      <c r="L424" s="352"/>
      <c r="M424" s="353"/>
      <c r="O424" s="29"/>
    </row>
    <row r="425" spans="4:15" s="1" customFormat="1" ht="14.25">
      <c r="D425" s="27"/>
      <c r="E425" s="28"/>
      <c r="F425" s="27"/>
      <c r="G425" s="28"/>
      <c r="H425" s="29"/>
      <c r="K425" s="352"/>
      <c r="L425" s="352"/>
      <c r="M425" s="353"/>
      <c r="O425" s="29"/>
    </row>
    <row r="426" spans="4:15" s="1" customFormat="1" ht="14.25">
      <c r="D426" s="27"/>
      <c r="E426" s="28"/>
      <c r="F426" s="27"/>
      <c r="G426" s="28"/>
      <c r="H426" s="29"/>
      <c r="K426" s="352"/>
      <c r="L426" s="352"/>
      <c r="M426" s="353"/>
      <c r="O426" s="29"/>
    </row>
    <row r="427" spans="4:15" s="1" customFormat="1" ht="14.25">
      <c r="D427" s="27"/>
      <c r="E427" s="28"/>
      <c r="F427" s="27"/>
      <c r="G427" s="28"/>
      <c r="H427" s="29"/>
      <c r="K427" s="352"/>
      <c r="L427" s="352"/>
      <c r="M427" s="353"/>
      <c r="O427" s="29"/>
    </row>
    <row r="428" spans="4:15" s="1" customFormat="1" ht="14.25">
      <c r="D428" s="27"/>
      <c r="E428" s="28"/>
      <c r="F428" s="27"/>
      <c r="G428" s="28"/>
      <c r="H428" s="29"/>
      <c r="K428" s="352"/>
      <c r="L428" s="352"/>
      <c r="M428" s="353"/>
      <c r="O428" s="29"/>
    </row>
    <row r="429" spans="4:15" s="1" customFormat="1" ht="14.25">
      <c r="D429" s="27"/>
      <c r="E429" s="28"/>
      <c r="F429" s="27"/>
      <c r="G429" s="28"/>
      <c r="H429" s="29"/>
      <c r="K429" s="352"/>
      <c r="L429" s="352"/>
      <c r="M429" s="353"/>
      <c r="O429" s="29"/>
    </row>
    <row r="430" spans="4:15" s="1" customFormat="1" ht="14.25">
      <c r="D430" s="27"/>
      <c r="E430" s="28"/>
      <c r="F430" s="27"/>
      <c r="G430" s="28"/>
      <c r="H430" s="29"/>
      <c r="K430" s="352"/>
      <c r="L430" s="352"/>
      <c r="M430" s="353"/>
      <c r="O430" s="29"/>
    </row>
    <row r="431" spans="4:15" s="1" customFormat="1" ht="14.25">
      <c r="D431" s="27"/>
      <c r="E431" s="28"/>
      <c r="F431" s="27"/>
      <c r="G431" s="28"/>
      <c r="H431" s="29"/>
      <c r="K431" s="352"/>
      <c r="L431" s="352"/>
      <c r="M431" s="353"/>
      <c r="O431" s="29"/>
    </row>
    <row r="432" spans="4:15" s="1" customFormat="1" ht="14.25">
      <c r="D432" s="27"/>
      <c r="E432" s="28"/>
      <c r="F432" s="27"/>
      <c r="G432" s="28"/>
      <c r="H432" s="29"/>
      <c r="K432" s="352"/>
      <c r="L432" s="352"/>
      <c r="M432" s="353"/>
      <c r="O432" s="29"/>
    </row>
    <row r="433" spans="4:15" s="1" customFormat="1" ht="14.25">
      <c r="D433" s="27"/>
      <c r="E433" s="28"/>
      <c r="F433" s="27"/>
      <c r="G433" s="28"/>
      <c r="H433" s="29"/>
      <c r="K433" s="352"/>
      <c r="L433" s="352"/>
      <c r="M433" s="353"/>
      <c r="O433" s="29"/>
    </row>
    <row r="434" spans="4:15" s="1" customFormat="1" ht="14.25">
      <c r="D434" s="27"/>
      <c r="E434" s="28"/>
      <c r="F434" s="27"/>
      <c r="G434" s="28"/>
      <c r="H434" s="29"/>
      <c r="K434" s="352"/>
      <c r="L434" s="352"/>
      <c r="M434" s="353"/>
      <c r="O434" s="29"/>
    </row>
    <row r="435" spans="4:15" s="1" customFormat="1" ht="14.25">
      <c r="D435" s="27"/>
      <c r="E435" s="28"/>
      <c r="F435" s="27"/>
      <c r="G435" s="28"/>
      <c r="H435" s="29"/>
      <c r="K435" s="352"/>
      <c r="L435" s="352"/>
      <c r="M435" s="353"/>
      <c r="O435" s="29"/>
    </row>
    <row r="436" spans="4:15" s="1" customFormat="1" ht="14.25">
      <c r="D436" s="27"/>
      <c r="E436" s="28"/>
      <c r="F436" s="27"/>
      <c r="G436" s="28"/>
      <c r="H436" s="29"/>
      <c r="K436" s="352"/>
      <c r="L436" s="352"/>
      <c r="M436" s="353"/>
      <c r="O436" s="29"/>
    </row>
    <row r="437" spans="4:15" s="1" customFormat="1" ht="14.25">
      <c r="D437" s="27"/>
      <c r="E437" s="28"/>
      <c r="F437" s="27"/>
      <c r="G437" s="28"/>
      <c r="H437" s="29"/>
      <c r="K437" s="352"/>
      <c r="L437" s="352"/>
      <c r="M437" s="353"/>
      <c r="O437" s="29"/>
    </row>
    <row r="438" spans="4:15" s="1" customFormat="1" ht="14.25">
      <c r="D438" s="27"/>
      <c r="E438" s="28"/>
      <c r="F438" s="27"/>
      <c r="G438" s="28"/>
      <c r="H438" s="29"/>
      <c r="K438" s="352"/>
      <c r="L438" s="352"/>
      <c r="M438" s="353"/>
      <c r="O438" s="29"/>
    </row>
    <row r="439" spans="4:15" s="1" customFormat="1" ht="14.25">
      <c r="D439" s="27"/>
      <c r="E439" s="28"/>
      <c r="F439" s="27"/>
      <c r="G439" s="28"/>
      <c r="H439" s="29"/>
      <c r="K439" s="352"/>
      <c r="L439" s="352"/>
      <c r="M439" s="353"/>
      <c r="O439" s="29"/>
    </row>
    <row r="440" spans="4:15" s="1" customFormat="1" ht="14.25">
      <c r="D440" s="27"/>
      <c r="E440" s="28"/>
      <c r="F440" s="27"/>
      <c r="G440" s="28"/>
      <c r="H440" s="29"/>
      <c r="K440" s="352"/>
      <c r="L440" s="352"/>
      <c r="M440" s="353"/>
      <c r="O440" s="29"/>
    </row>
    <row r="441" spans="4:15" s="1" customFormat="1" ht="14.25">
      <c r="D441" s="27"/>
      <c r="E441" s="28"/>
      <c r="F441" s="27"/>
      <c r="G441" s="28"/>
      <c r="H441" s="29"/>
      <c r="K441" s="352"/>
      <c r="L441" s="352"/>
      <c r="M441" s="353"/>
      <c r="O441" s="29"/>
    </row>
    <row r="442" spans="4:15" s="1" customFormat="1" ht="14.25">
      <c r="D442" s="27"/>
      <c r="E442" s="28"/>
      <c r="F442" s="27"/>
      <c r="G442" s="28"/>
      <c r="H442" s="29"/>
      <c r="K442" s="352"/>
      <c r="L442" s="352"/>
      <c r="M442" s="353"/>
      <c r="O442" s="29"/>
    </row>
    <row r="443" spans="4:15" s="1" customFormat="1" ht="14.25">
      <c r="D443" s="27"/>
      <c r="E443" s="28"/>
      <c r="F443" s="27"/>
      <c r="G443" s="28"/>
      <c r="H443" s="29"/>
      <c r="K443" s="352"/>
      <c r="L443" s="352"/>
      <c r="M443" s="353"/>
      <c r="O443" s="29"/>
    </row>
    <row r="444" spans="4:15" s="1" customFormat="1" ht="14.25">
      <c r="D444" s="27"/>
      <c r="E444" s="28"/>
      <c r="F444" s="27"/>
      <c r="G444" s="28"/>
      <c r="H444" s="29"/>
      <c r="K444" s="352"/>
      <c r="L444" s="352"/>
      <c r="M444" s="353"/>
      <c r="O444" s="29"/>
    </row>
    <row r="445" spans="4:15" s="1" customFormat="1" ht="14.25">
      <c r="D445" s="27"/>
      <c r="E445" s="28"/>
      <c r="F445" s="27"/>
      <c r="G445" s="28"/>
      <c r="H445" s="29"/>
      <c r="K445" s="352"/>
      <c r="L445" s="352"/>
      <c r="M445" s="353"/>
      <c r="O445" s="29"/>
    </row>
    <row r="446" spans="4:15" s="1" customFormat="1" ht="14.25">
      <c r="D446" s="27"/>
      <c r="E446" s="28"/>
      <c r="F446" s="27"/>
      <c r="G446" s="28"/>
      <c r="H446" s="29"/>
      <c r="K446" s="352"/>
      <c r="L446" s="352"/>
      <c r="M446" s="353"/>
      <c r="O446" s="29"/>
    </row>
    <row r="447" spans="4:15" s="1" customFormat="1" ht="14.25">
      <c r="D447" s="27"/>
      <c r="E447" s="28"/>
      <c r="F447" s="27"/>
      <c r="G447" s="28"/>
      <c r="H447" s="29"/>
      <c r="K447" s="352"/>
      <c r="L447" s="352"/>
      <c r="M447" s="353"/>
      <c r="O447" s="29"/>
    </row>
    <row r="448" spans="4:15" s="1" customFormat="1" ht="14.25">
      <c r="D448" s="27"/>
      <c r="E448" s="28"/>
      <c r="F448" s="27"/>
      <c r="G448" s="28"/>
      <c r="H448" s="29"/>
      <c r="K448" s="352"/>
      <c r="L448" s="352"/>
      <c r="M448" s="353"/>
      <c r="O448" s="29"/>
    </row>
    <row r="449" spans="4:15" s="1" customFormat="1" ht="14.25">
      <c r="D449" s="27"/>
      <c r="E449" s="28"/>
      <c r="F449" s="27"/>
      <c r="G449" s="28"/>
      <c r="H449" s="29"/>
      <c r="K449" s="352"/>
      <c r="L449" s="352"/>
      <c r="M449" s="353"/>
      <c r="O449" s="29"/>
    </row>
    <row r="450" spans="4:15" s="1" customFormat="1" ht="14.25">
      <c r="D450" s="27"/>
      <c r="E450" s="28"/>
      <c r="F450" s="27"/>
      <c r="G450" s="28"/>
      <c r="H450" s="29"/>
      <c r="K450" s="352"/>
      <c r="L450" s="352"/>
      <c r="M450" s="353"/>
      <c r="O450" s="29"/>
    </row>
    <row r="451" spans="4:15" s="1" customFormat="1" ht="14.25">
      <c r="D451" s="27"/>
      <c r="E451" s="28"/>
      <c r="F451" s="27"/>
      <c r="G451" s="28"/>
      <c r="H451" s="29"/>
      <c r="K451" s="352"/>
      <c r="L451" s="352"/>
      <c r="M451" s="353"/>
      <c r="O451" s="29"/>
    </row>
    <row r="452" spans="4:15" s="1" customFormat="1" ht="14.25">
      <c r="D452" s="27"/>
      <c r="E452" s="28"/>
      <c r="F452" s="27"/>
      <c r="G452" s="28"/>
      <c r="H452" s="29"/>
      <c r="K452" s="352"/>
      <c r="L452" s="352"/>
      <c r="M452" s="353"/>
      <c r="O452" s="29"/>
    </row>
    <row r="453" spans="4:15" s="1" customFormat="1" ht="14.25">
      <c r="D453" s="27"/>
      <c r="E453" s="28"/>
      <c r="F453" s="27"/>
      <c r="G453" s="28"/>
      <c r="H453" s="29"/>
      <c r="K453" s="352"/>
      <c r="L453" s="352"/>
      <c r="M453" s="353"/>
      <c r="O453" s="29"/>
    </row>
    <row r="454" spans="4:15" s="1" customFormat="1" ht="14.25">
      <c r="D454" s="27"/>
      <c r="E454" s="28"/>
      <c r="F454" s="27"/>
      <c r="G454" s="28"/>
      <c r="H454" s="29"/>
      <c r="K454" s="352"/>
      <c r="L454" s="352"/>
      <c r="M454" s="353"/>
      <c r="O454" s="29"/>
    </row>
  </sheetData>
  <sheetProtection password="DBB9" sheet="1" objects="1" scenarios="1"/>
  <mergeCells count="47">
    <mergeCell ref="C2:M2"/>
    <mergeCell ref="C4:M4"/>
    <mergeCell ref="C6:H7"/>
    <mergeCell ref="I6:M6"/>
    <mergeCell ref="N6:O6"/>
    <mergeCell ref="D9:H9"/>
    <mergeCell ref="R6:S6"/>
    <mergeCell ref="T6:U6"/>
    <mergeCell ref="V6:W6"/>
    <mergeCell ref="X6:Y6"/>
    <mergeCell ref="P6:Q6"/>
    <mergeCell ref="AD6:AE6"/>
    <mergeCell ref="AF6:AG6"/>
    <mergeCell ref="AH6:AI6"/>
    <mergeCell ref="AJ6:AK6"/>
    <mergeCell ref="D8:H8"/>
    <mergeCell ref="Z6:AA6"/>
    <mergeCell ref="AB6:AC6"/>
    <mergeCell ref="D21:H21"/>
    <mergeCell ref="D10:H10"/>
    <mergeCell ref="D11:H11"/>
    <mergeCell ref="D12:H12"/>
    <mergeCell ref="D13:H13"/>
    <mergeCell ref="D14:H14"/>
    <mergeCell ref="D15:H15"/>
    <mergeCell ref="D16:H16"/>
    <mergeCell ref="D17:H17"/>
    <mergeCell ref="D18:H18"/>
    <mergeCell ref="D19:H19"/>
    <mergeCell ref="D20:H20"/>
    <mergeCell ref="D34:H34"/>
    <mergeCell ref="D22:H22"/>
    <mergeCell ref="D23:H23"/>
    <mergeCell ref="D25:H25"/>
    <mergeCell ref="D26:H26"/>
    <mergeCell ref="D27:H27"/>
    <mergeCell ref="D28:H28"/>
    <mergeCell ref="D29:H29"/>
    <mergeCell ref="D30:H30"/>
    <mergeCell ref="D31:H31"/>
    <mergeCell ref="D32:H32"/>
    <mergeCell ref="D33:H33"/>
    <mergeCell ref="D35:H35"/>
    <mergeCell ref="D36:H36"/>
    <mergeCell ref="D37:H37"/>
    <mergeCell ref="D38:H38"/>
    <mergeCell ref="AJ39:AJ45"/>
  </mergeCells>
  <conditionalFormatting sqref="K9">
    <cfRule type="cellIs" dxfId="1" priority="1" stopIfTrue="1" operator="equal">
      <formula>$I$9</formula>
    </cfRule>
  </conditionalFormatting>
  <pageMargins left="0.39370078740157483" right="0.39370078740157483" top="0.98425196850393704" bottom="0.98425196850393704" header="0.51181102362204722" footer="0.51181102362204722"/>
  <pageSetup paperSize="9" scale="81" fitToWidth="0" orientation="landscape" r:id="rId1"/>
  <headerFooter alignWithMargins="0">
    <oddFooter>&amp;LKMU-Finanzplanungstool der Thurgauer Kantonalbank&amp;CSeite &amp;P / &amp;N&amp;R&amp;D</oddFooter>
  </headerFooter>
  <colBreaks count="3" manualBreakCount="3">
    <brk id="19" min="1" max="38" man="1"/>
    <brk id="25" min="1" max="38" man="1"/>
    <brk id="31" min="1" max="38" man="1"/>
  </colBreaks>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454"/>
  <sheetViews>
    <sheetView showGridLines="0" showRowColHeaders="0" zoomScaleNormal="100" workbookViewId="0">
      <pane xSplit="13" ySplit="4" topLeftCell="N7" activePane="bottomRight" state="frozenSplit"/>
      <selection activeCell="F53" sqref="F53"/>
      <selection pane="topRight" activeCell="F53" sqref="F53"/>
      <selection pane="bottomLeft" activeCell="F53" sqref="F53"/>
      <selection pane="bottomRight" activeCell="F53" sqref="F53"/>
    </sheetView>
  </sheetViews>
  <sheetFormatPr baseColWidth="10" defaultRowHeight="16.5"/>
  <cols>
    <col min="1" max="1" width="11.5546875" style="34"/>
    <col min="2" max="2" width="4.77734375" style="34" customWidth="1"/>
    <col min="3" max="3" width="1.88671875" style="34" customWidth="1"/>
    <col min="4" max="4" width="9.77734375" style="350" customWidth="1"/>
    <col min="5" max="5" width="7.5546875" style="69" customWidth="1"/>
    <col min="6" max="6" width="9.77734375" style="350" customWidth="1"/>
    <col min="7" max="7" width="7" style="69" customWidth="1"/>
    <col min="8" max="8" width="6.21875" style="351" customWidth="1"/>
    <col min="9" max="10" width="10" style="34" customWidth="1"/>
    <col min="11" max="11" width="2.5546875" style="447" customWidth="1"/>
    <col min="12" max="12" width="10" style="447" customWidth="1"/>
    <col min="13" max="13" width="5.5546875" style="448" customWidth="1"/>
    <col min="14" max="14" width="9.77734375" style="34" customWidth="1"/>
    <col min="15" max="15" width="9.77734375" style="351" customWidth="1"/>
    <col min="16" max="37" width="9.77734375" style="34" customWidth="1"/>
    <col min="38" max="16384" width="11.5546875" style="34"/>
  </cols>
  <sheetData>
    <row r="1" spans="1:37" s="1" customFormat="1" ht="14.25" hidden="1">
      <c r="D1" s="27"/>
      <c r="E1" s="28"/>
      <c r="F1" s="27"/>
      <c r="G1" s="28"/>
      <c r="H1" s="29"/>
      <c r="K1" s="352"/>
      <c r="L1" s="352"/>
      <c r="M1" s="353"/>
      <c r="O1" s="29"/>
    </row>
    <row r="2" spans="1:37" s="1" customFormat="1" ht="15" customHeight="1">
      <c r="C2" s="613" t="str">
        <f>IF(Hauptübersicht!E13="","Bitte Firma unter 'Home' ergänzen",Hauptübersicht!E13)</f>
        <v>Bitte Firma unter 'Home' ergänzen</v>
      </c>
      <c r="D2" s="614"/>
      <c r="E2" s="614"/>
      <c r="F2" s="614"/>
      <c r="G2" s="614"/>
      <c r="H2" s="614"/>
      <c r="I2" s="614"/>
      <c r="J2" s="614"/>
      <c r="K2" s="614"/>
      <c r="L2" s="614"/>
      <c r="M2" s="615"/>
      <c r="O2" s="29"/>
    </row>
    <row r="3" spans="1:37" s="1" customFormat="1" ht="15" customHeight="1">
      <c r="D3" s="27"/>
      <c r="E3" s="28"/>
      <c r="F3" s="27"/>
      <c r="G3" s="28"/>
      <c r="H3" s="29"/>
      <c r="K3" s="352"/>
      <c r="L3" s="352"/>
      <c r="M3" s="353"/>
      <c r="O3" s="29"/>
    </row>
    <row r="4" spans="1:37" s="1" customFormat="1" ht="27" customHeight="1">
      <c r="A4" s="72"/>
      <c r="C4" s="652" t="str">
        <f>CONCATENATE("Liquiditätsplan ",Hauptübersicht!K17)</f>
        <v>Liquiditätsplan 5</v>
      </c>
      <c r="D4" s="652"/>
      <c r="E4" s="652"/>
      <c r="F4" s="652"/>
      <c r="G4" s="652"/>
      <c r="H4" s="652"/>
      <c r="I4" s="652"/>
      <c r="J4" s="652"/>
      <c r="K4" s="652"/>
      <c r="L4" s="652"/>
      <c r="M4" s="652"/>
      <c r="N4" s="140"/>
      <c r="O4" s="140"/>
      <c r="P4" s="265"/>
      <c r="Q4" s="265"/>
      <c r="R4" s="265"/>
      <c r="S4" s="265"/>
      <c r="T4" s="265"/>
      <c r="U4" s="265"/>
      <c r="V4" s="265"/>
      <c r="W4" s="265"/>
      <c r="X4" s="265"/>
      <c r="Y4" s="265"/>
      <c r="Z4" s="265"/>
      <c r="AA4" s="265"/>
      <c r="AB4" s="265"/>
      <c r="AC4" s="265"/>
      <c r="AD4" s="265"/>
      <c r="AE4" s="265"/>
      <c r="AF4" s="265"/>
      <c r="AG4" s="265"/>
      <c r="AH4" s="265"/>
      <c r="AI4" s="265"/>
      <c r="AJ4" s="265"/>
      <c r="AK4" s="265"/>
    </row>
    <row r="5" spans="1:37" s="1" customFormat="1">
      <c r="A5" s="73"/>
      <c r="D5" s="27"/>
      <c r="E5" s="28"/>
      <c r="F5" s="27"/>
      <c r="G5" s="28"/>
      <c r="H5" s="29"/>
      <c r="K5" s="352"/>
      <c r="L5" s="352"/>
      <c r="M5" s="353"/>
      <c r="O5" s="29"/>
    </row>
    <row r="6" spans="1:37" s="1" customFormat="1">
      <c r="A6" s="75"/>
      <c r="C6" s="653">
        <f>Hauptübersicht!$E$16</f>
        <v>0</v>
      </c>
      <c r="D6" s="654"/>
      <c r="E6" s="654"/>
      <c r="F6" s="654"/>
      <c r="G6" s="654"/>
      <c r="H6" s="655"/>
      <c r="I6" s="659" t="s">
        <v>125</v>
      </c>
      <c r="J6" s="660"/>
      <c r="K6" s="660"/>
      <c r="L6" s="660"/>
      <c r="M6" s="661"/>
      <c r="N6" s="647" t="str">
        <f>Hauptübersicht!M14</f>
        <v>Januar</v>
      </c>
      <c r="O6" s="648"/>
      <c r="P6" s="647" t="str">
        <f>Hauptübersicht!N14</f>
        <v>Februar</v>
      </c>
      <c r="Q6" s="648"/>
      <c r="R6" s="647" t="str">
        <f>Hauptübersicht!O14</f>
        <v>März</v>
      </c>
      <c r="S6" s="648"/>
      <c r="T6" s="647" t="str">
        <f>Hauptübersicht!P14</f>
        <v>April</v>
      </c>
      <c r="U6" s="648"/>
      <c r="V6" s="647" t="str">
        <f>Hauptübersicht!Q14</f>
        <v>Mai</v>
      </c>
      <c r="W6" s="648"/>
      <c r="X6" s="647" t="str">
        <f>Hauptübersicht!R14</f>
        <v>Juni</v>
      </c>
      <c r="Y6" s="648"/>
      <c r="Z6" s="647" t="str">
        <f>Hauptübersicht!S14</f>
        <v xml:space="preserve">Juli </v>
      </c>
      <c r="AA6" s="648"/>
      <c r="AB6" s="647" t="str">
        <f>Hauptübersicht!T14</f>
        <v>August</v>
      </c>
      <c r="AC6" s="648"/>
      <c r="AD6" s="647" t="str">
        <f>Hauptübersicht!U14</f>
        <v>September</v>
      </c>
      <c r="AE6" s="648"/>
      <c r="AF6" s="647" t="str">
        <f>Hauptübersicht!V14</f>
        <v>Oktober</v>
      </c>
      <c r="AG6" s="648"/>
      <c r="AH6" s="647" t="str">
        <f>Hauptübersicht!W14</f>
        <v>November</v>
      </c>
      <c r="AI6" s="648"/>
      <c r="AJ6" s="647" t="str">
        <f>Hauptübersicht!X14</f>
        <v>Dezember</v>
      </c>
      <c r="AK6" s="649"/>
    </row>
    <row r="7" spans="1:37" s="1" customFormat="1" ht="14.25">
      <c r="A7" s="252"/>
      <c r="C7" s="656"/>
      <c r="D7" s="657"/>
      <c r="E7" s="657"/>
      <c r="F7" s="657"/>
      <c r="G7" s="657"/>
      <c r="H7" s="658"/>
      <c r="I7" s="354" t="s">
        <v>171</v>
      </c>
      <c r="J7" s="355" t="s">
        <v>170</v>
      </c>
      <c r="K7" s="356"/>
      <c r="L7" s="357" t="s">
        <v>126</v>
      </c>
      <c r="M7" s="358" t="s">
        <v>172</v>
      </c>
      <c r="N7" s="359" t="s">
        <v>127</v>
      </c>
      <c r="O7" s="360" t="s">
        <v>128</v>
      </c>
      <c r="P7" s="359" t="s">
        <v>127</v>
      </c>
      <c r="Q7" s="360" t="s">
        <v>128</v>
      </c>
      <c r="R7" s="359" t="s">
        <v>127</v>
      </c>
      <c r="S7" s="360" t="s">
        <v>128</v>
      </c>
      <c r="T7" s="359" t="s">
        <v>127</v>
      </c>
      <c r="U7" s="360" t="s">
        <v>128</v>
      </c>
      <c r="V7" s="359" t="s">
        <v>127</v>
      </c>
      <c r="W7" s="360" t="s">
        <v>128</v>
      </c>
      <c r="X7" s="359" t="s">
        <v>127</v>
      </c>
      <c r="Y7" s="360" t="s">
        <v>128</v>
      </c>
      <c r="Z7" s="359" t="s">
        <v>127</v>
      </c>
      <c r="AA7" s="360" t="s">
        <v>128</v>
      </c>
      <c r="AB7" s="359" t="s">
        <v>127</v>
      </c>
      <c r="AC7" s="360" t="s">
        <v>128</v>
      </c>
      <c r="AD7" s="359" t="s">
        <v>127</v>
      </c>
      <c r="AE7" s="360" t="s">
        <v>128</v>
      </c>
      <c r="AF7" s="359" t="s">
        <v>127</v>
      </c>
      <c r="AG7" s="360" t="s">
        <v>128</v>
      </c>
      <c r="AH7" s="359" t="s">
        <v>127</v>
      </c>
      <c r="AI7" s="360" t="s">
        <v>128</v>
      </c>
      <c r="AJ7" s="359" t="s">
        <v>127</v>
      </c>
      <c r="AK7" s="361" t="s">
        <v>128</v>
      </c>
    </row>
    <row r="8" spans="1:37" s="1" customFormat="1" ht="13.5">
      <c r="A8" s="252"/>
      <c r="C8" s="320"/>
      <c r="D8" s="621" t="s">
        <v>146</v>
      </c>
      <c r="E8" s="621"/>
      <c r="F8" s="621"/>
      <c r="G8" s="621"/>
      <c r="H8" s="622"/>
      <c r="I8" s="362">
        <f>'Output Planbilanz'!L8</f>
        <v>0</v>
      </c>
      <c r="J8" s="363">
        <f>N8</f>
        <v>0</v>
      </c>
      <c r="K8" s="26" t="str">
        <f t="shared" ref="K8:K38" si="0">IF(J8-I8&gt;1,"û",IF(J8-I8&lt;-1,"û","ü"))</f>
        <v>ü</v>
      </c>
      <c r="L8" s="364">
        <f>N8</f>
        <v>0</v>
      </c>
      <c r="M8" s="365">
        <f>L8/IF(I8=0,1,I8)</f>
        <v>0</v>
      </c>
      <c r="N8" s="366">
        <f>I8</f>
        <v>0</v>
      </c>
      <c r="O8" s="367">
        <f>I8</f>
        <v>0</v>
      </c>
      <c r="P8" s="366">
        <f>N36</f>
        <v>0</v>
      </c>
      <c r="Q8" s="367">
        <f>+O36</f>
        <v>0</v>
      </c>
      <c r="R8" s="366">
        <f>+P36</f>
        <v>0</v>
      </c>
      <c r="S8" s="367">
        <f>+Q36</f>
        <v>0</v>
      </c>
      <c r="T8" s="366">
        <f>+R36</f>
        <v>0</v>
      </c>
      <c r="U8" s="367">
        <f>+S36</f>
        <v>0</v>
      </c>
      <c r="V8" s="366">
        <f>T36</f>
        <v>0</v>
      </c>
      <c r="W8" s="367">
        <f>+U36</f>
        <v>0</v>
      </c>
      <c r="X8" s="366">
        <f>V36</f>
        <v>0</v>
      </c>
      <c r="Y8" s="367">
        <f>+W36</f>
        <v>0</v>
      </c>
      <c r="Z8" s="366">
        <f>+X36</f>
        <v>0</v>
      </c>
      <c r="AA8" s="367">
        <f>+Y36</f>
        <v>0</v>
      </c>
      <c r="AB8" s="366">
        <f>+Z36</f>
        <v>0</v>
      </c>
      <c r="AC8" s="367">
        <f>+AA36</f>
        <v>0</v>
      </c>
      <c r="AD8" s="366">
        <f>AB36</f>
        <v>0</v>
      </c>
      <c r="AE8" s="367">
        <f>+AC36</f>
        <v>0</v>
      </c>
      <c r="AF8" s="366">
        <f>+AD36</f>
        <v>0</v>
      </c>
      <c r="AG8" s="367">
        <f>+AE36</f>
        <v>0</v>
      </c>
      <c r="AH8" s="366">
        <f>+AF36</f>
        <v>0</v>
      </c>
      <c r="AI8" s="367">
        <f>+AG36</f>
        <v>0</v>
      </c>
      <c r="AJ8" s="366">
        <f>AH36</f>
        <v>0</v>
      </c>
      <c r="AK8" s="368">
        <f>+AI36</f>
        <v>0</v>
      </c>
    </row>
    <row r="9" spans="1:37" s="1" customFormat="1" ht="13.5">
      <c r="A9" s="252"/>
      <c r="C9" s="369"/>
      <c r="D9" s="650" t="s">
        <v>148</v>
      </c>
      <c r="E9" s="650"/>
      <c r="F9" s="650"/>
      <c r="G9" s="650"/>
      <c r="H9" s="651"/>
      <c r="I9" s="370">
        <f>'Output Planerfolgsrechnung'!L8+'Output Mittelflussrechnung'!L13</f>
        <v>0</v>
      </c>
      <c r="J9" s="371">
        <f>N9+P9+R9+T9+V9+X9+Z9+AB9+AD9+AF9+AH9+AJ9</f>
        <v>0</v>
      </c>
      <c r="K9" s="17" t="str">
        <f t="shared" si="0"/>
        <v>ü</v>
      </c>
      <c r="L9" s="372">
        <f>O9+Q9+S9+U9+W9+Y9+AA9+AC9+AE9+AG9+AI9+AK9</f>
        <v>0</v>
      </c>
      <c r="M9" s="373">
        <f t="shared" ref="M9:M37" si="1">L9/IF(I9=0,1,I9)</f>
        <v>0</v>
      </c>
      <c r="N9" s="374"/>
      <c r="O9" s="375"/>
      <c r="P9" s="374"/>
      <c r="Q9" s="375"/>
      <c r="R9" s="374"/>
      <c r="S9" s="375"/>
      <c r="T9" s="374"/>
      <c r="U9" s="375"/>
      <c r="V9" s="374"/>
      <c r="W9" s="375"/>
      <c r="X9" s="374"/>
      <c r="Y9" s="375"/>
      <c r="Z9" s="374"/>
      <c r="AA9" s="375"/>
      <c r="AB9" s="374"/>
      <c r="AC9" s="375"/>
      <c r="AD9" s="374"/>
      <c r="AE9" s="375"/>
      <c r="AF9" s="374"/>
      <c r="AG9" s="375"/>
      <c r="AH9" s="374"/>
      <c r="AI9" s="375"/>
      <c r="AJ9" s="374"/>
      <c r="AK9" s="376"/>
    </row>
    <row r="10" spans="1:37" s="1" customFormat="1" ht="13.5">
      <c r="C10" s="377" t="s">
        <v>129</v>
      </c>
      <c r="D10" s="639" t="s">
        <v>173</v>
      </c>
      <c r="E10" s="639"/>
      <c r="F10" s="639"/>
      <c r="G10" s="639"/>
      <c r="H10" s="640"/>
      <c r="I10" s="378">
        <f>IF('Output Mittelflussrechnung'!L14&gt;0,'Output Mittelflussrechnung'!L14,0)+IF('Output Mittelflussrechnung'!L17&gt;0,'Output Mittelflussrechnung'!L17,0)</f>
        <v>0</v>
      </c>
      <c r="J10" s="379">
        <f>N10+P10+R10+T10+V10+X10+Z10+AB10+AD10+AF10+AH10+AJ10</f>
        <v>0</v>
      </c>
      <c r="K10" s="18" t="str">
        <f t="shared" si="0"/>
        <v>ü</v>
      </c>
      <c r="L10" s="380">
        <f>O10+Q10+S10+U10+W10+Y10+AA10+AC10+AE10+AG10+AI10+AK10</f>
        <v>0</v>
      </c>
      <c r="M10" s="381">
        <f t="shared" si="1"/>
        <v>0</v>
      </c>
      <c r="N10" s="382"/>
      <c r="O10" s="383"/>
      <c r="P10" s="382"/>
      <c r="Q10" s="383"/>
      <c r="R10" s="382"/>
      <c r="S10" s="383"/>
      <c r="T10" s="382"/>
      <c r="U10" s="383"/>
      <c r="V10" s="382"/>
      <c r="W10" s="383"/>
      <c r="X10" s="382"/>
      <c r="Y10" s="383"/>
      <c r="Z10" s="382"/>
      <c r="AA10" s="383"/>
      <c r="AB10" s="382"/>
      <c r="AC10" s="383"/>
      <c r="AD10" s="382"/>
      <c r="AE10" s="383"/>
      <c r="AF10" s="382"/>
      <c r="AG10" s="383"/>
      <c r="AH10" s="382"/>
      <c r="AI10" s="383"/>
      <c r="AJ10" s="382"/>
      <c r="AK10" s="384"/>
    </row>
    <row r="11" spans="1:37" s="1" customFormat="1" ht="13.5">
      <c r="C11" s="377" t="s">
        <v>129</v>
      </c>
      <c r="D11" s="641"/>
      <c r="E11" s="641"/>
      <c r="F11" s="641"/>
      <c r="G11" s="641"/>
      <c r="H11" s="642"/>
      <c r="I11" s="378"/>
      <c r="J11" s="379">
        <f>N11+P11+R11+T11+V11+X11+Z11+AB11+AD11+AF11+AH11+AJ11</f>
        <v>0</v>
      </c>
      <c r="K11" s="18" t="str">
        <f t="shared" si="0"/>
        <v>ü</v>
      </c>
      <c r="L11" s="380">
        <f>O11+Q11+S11+U11+W11+Y11+AA11+AC11+AE11+AG11+AI11+AK11</f>
        <v>0</v>
      </c>
      <c r="M11" s="381">
        <f t="shared" si="1"/>
        <v>0</v>
      </c>
      <c r="N11" s="382"/>
      <c r="O11" s="383"/>
      <c r="P11" s="382"/>
      <c r="Q11" s="383"/>
      <c r="R11" s="382"/>
      <c r="S11" s="383"/>
      <c r="T11" s="382"/>
      <c r="U11" s="383"/>
      <c r="V11" s="382"/>
      <c r="W11" s="383"/>
      <c r="X11" s="382"/>
      <c r="Y11" s="383"/>
      <c r="Z11" s="382"/>
      <c r="AA11" s="383"/>
      <c r="AB11" s="382"/>
      <c r="AC11" s="383"/>
      <c r="AD11" s="382"/>
      <c r="AE11" s="383"/>
      <c r="AF11" s="382"/>
      <c r="AG11" s="383"/>
      <c r="AH11" s="382"/>
      <c r="AI11" s="383"/>
      <c r="AJ11" s="382"/>
      <c r="AK11" s="384"/>
    </row>
    <row r="12" spans="1:37" s="1" customFormat="1" ht="13.5">
      <c r="C12" s="385" t="s">
        <v>129</v>
      </c>
      <c r="D12" s="643"/>
      <c r="E12" s="643"/>
      <c r="F12" s="643"/>
      <c r="G12" s="643"/>
      <c r="H12" s="644"/>
      <c r="I12" s="386"/>
      <c r="J12" s="387">
        <f>N12+P12+R12+T12+V12+X12+Z12+AB12+AD12+AF12+AH12+AJ12</f>
        <v>0</v>
      </c>
      <c r="K12" s="19" t="str">
        <f t="shared" si="0"/>
        <v>ü</v>
      </c>
      <c r="L12" s="388">
        <f>O12+Q12+S12+U12+W12+Y12+AA12+AC12+AE12+AG12+AI12+AK12</f>
        <v>0</v>
      </c>
      <c r="M12" s="389">
        <f t="shared" si="1"/>
        <v>0</v>
      </c>
      <c r="N12" s="390"/>
      <c r="O12" s="391"/>
      <c r="P12" s="390"/>
      <c r="Q12" s="391"/>
      <c r="R12" s="390"/>
      <c r="S12" s="391"/>
      <c r="T12" s="390"/>
      <c r="U12" s="391"/>
      <c r="V12" s="390"/>
      <c r="W12" s="391"/>
      <c r="X12" s="390"/>
      <c r="Y12" s="391"/>
      <c r="Z12" s="390"/>
      <c r="AA12" s="391"/>
      <c r="AB12" s="390"/>
      <c r="AC12" s="391"/>
      <c r="AD12" s="390"/>
      <c r="AE12" s="391"/>
      <c r="AF12" s="390"/>
      <c r="AG12" s="391"/>
      <c r="AH12" s="390"/>
      <c r="AI12" s="391"/>
      <c r="AJ12" s="390"/>
      <c r="AK12" s="392"/>
    </row>
    <row r="13" spans="1:37" s="1" customFormat="1" ht="13.5">
      <c r="C13" s="393" t="s">
        <v>129</v>
      </c>
      <c r="D13" s="645" t="s">
        <v>131</v>
      </c>
      <c r="E13" s="645"/>
      <c r="F13" s="645"/>
      <c r="G13" s="645"/>
      <c r="H13" s="646"/>
      <c r="I13" s="394">
        <f t="shared" ref="I13:AK13" si="2">SUM(I9:I12)</f>
        <v>0</v>
      </c>
      <c r="J13" s="395">
        <f t="shared" si="2"/>
        <v>0</v>
      </c>
      <c r="K13" s="23" t="str">
        <f t="shared" si="0"/>
        <v>ü</v>
      </c>
      <c r="L13" s="396">
        <f t="shared" si="2"/>
        <v>0</v>
      </c>
      <c r="M13" s="397">
        <f t="shared" si="1"/>
        <v>0</v>
      </c>
      <c r="N13" s="398">
        <f t="shared" si="2"/>
        <v>0</v>
      </c>
      <c r="O13" s="399">
        <f t="shared" si="2"/>
        <v>0</v>
      </c>
      <c r="P13" s="398">
        <f t="shared" si="2"/>
        <v>0</v>
      </c>
      <c r="Q13" s="399">
        <f t="shared" si="2"/>
        <v>0</v>
      </c>
      <c r="R13" s="398">
        <f t="shared" si="2"/>
        <v>0</v>
      </c>
      <c r="S13" s="399">
        <f t="shared" si="2"/>
        <v>0</v>
      </c>
      <c r="T13" s="398">
        <f t="shared" si="2"/>
        <v>0</v>
      </c>
      <c r="U13" s="399">
        <f t="shared" si="2"/>
        <v>0</v>
      </c>
      <c r="V13" s="398">
        <f t="shared" si="2"/>
        <v>0</v>
      </c>
      <c r="W13" s="399">
        <f t="shared" si="2"/>
        <v>0</v>
      </c>
      <c r="X13" s="398">
        <f t="shared" si="2"/>
        <v>0</v>
      </c>
      <c r="Y13" s="399">
        <f t="shared" si="2"/>
        <v>0</v>
      </c>
      <c r="Z13" s="398">
        <f t="shared" si="2"/>
        <v>0</v>
      </c>
      <c r="AA13" s="399">
        <f t="shared" si="2"/>
        <v>0</v>
      </c>
      <c r="AB13" s="398">
        <f t="shared" si="2"/>
        <v>0</v>
      </c>
      <c r="AC13" s="399">
        <f t="shared" si="2"/>
        <v>0</v>
      </c>
      <c r="AD13" s="398">
        <f t="shared" si="2"/>
        <v>0</v>
      </c>
      <c r="AE13" s="399">
        <f t="shared" si="2"/>
        <v>0</v>
      </c>
      <c r="AF13" s="398">
        <f t="shared" si="2"/>
        <v>0</v>
      </c>
      <c r="AG13" s="399">
        <f t="shared" si="2"/>
        <v>0</v>
      </c>
      <c r="AH13" s="398">
        <f t="shared" si="2"/>
        <v>0</v>
      </c>
      <c r="AI13" s="399">
        <f t="shared" si="2"/>
        <v>0</v>
      </c>
      <c r="AJ13" s="398">
        <f t="shared" si="2"/>
        <v>0</v>
      </c>
      <c r="AK13" s="400">
        <f t="shared" si="2"/>
        <v>0</v>
      </c>
    </row>
    <row r="14" spans="1:37" s="1" customFormat="1" ht="13.5">
      <c r="C14" s="401" t="s">
        <v>130</v>
      </c>
      <c r="D14" s="621" t="s">
        <v>132</v>
      </c>
      <c r="E14" s="621"/>
      <c r="F14" s="621"/>
      <c r="G14" s="621"/>
      <c r="H14" s="622"/>
      <c r="I14" s="362">
        <f t="shared" ref="I14:AK14" si="3">+I8+I13</f>
        <v>0</v>
      </c>
      <c r="J14" s="363">
        <f t="shared" si="3"/>
        <v>0</v>
      </c>
      <c r="K14" s="26" t="str">
        <f t="shared" si="0"/>
        <v>ü</v>
      </c>
      <c r="L14" s="364">
        <f t="shared" si="3"/>
        <v>0</v>
      </c>
      <c r="M14" s="365">
        <f t="shared" si="1"/>
        <v>0</v>
      </c>
      <c r="N14" s="362">
        <f t="shared" si="3"/>
        <v>0</v>
      </c>
      <c r="O14" s="402">
        <f t="shared" si="3"/>
        <v>0</v>
      </c>
      <c r="P14" s="362">
        <f t="shared" si="3"/>
        <v>0</v>
      </c>
      <c r="Q14" s="402">
        <f t="shared" si="3"/>
        <v>0</v>
      </c>
      <c r="R14" s="362">
        <f t="shared" si="3"/>
        <v>0</v>
      </c>
      <c r="S14" s="402">
        <f t="shared" si="3"/>
        <v>0</v>
      </c>
      <c r="T14" s="362">
        <f t="shared" si="3"/>
        <v>0</v>
      </c>
      <c r="U14" s="402">
        <f t="shared" si="3"/>
        <v>0</v>
      </c>
      <c r="V14" s="362">
        <f t="shared" si="3"/>
        <v>0</v>
      </c>
      <c r="W14" s="402">
        <f t="shared" si="3"/>
        <v>0</v>
      </c>
      <c r="X14" s="362">
        <f t="shared" si="3"/>
        <v>0</v>
      </c>
      <c r="Y14" s="402">
        <f t="shared" si="3"/>
        <v>0</v>
      </c>
      <c r="Z14" s="362">
        <f t="shared" si="3"/>
        <v>0</v>
      </c>
      <c r="AA14" s="402">
        <f t="shared" si="3"/>
        <v>0</v>
      </c>
      <c r="AB14" s="362">
        <f t="shared" si="3"/>
        <v>0</v>
      </c>
      <c r="AC14" s="402">
        <f t="shared" si="3"/>
        <v>0</v>
      </c>
      <c r="AD14" s="362">
        <f t="shared" si="3"/>
        <v>0</v>
      </c>
      <c r="AE14" s="402">
        <f t="shared" si="3"/>
        <v>0</v>
      </c>
      <c r="AF14" s="362">
        <f t="shared" si="3"/>
        <v>0</v>
      </c>
      <c r="AG14" s="402">
        <f t="shared" si="3"/>
        <v>0</v>
      </c>
      <c r="AH14" s="362">
        <f t="shared" si="3"/>
        <v>0</v>
      </c>
      <c r="AI14" s="403">
        <f t="shared" si="3"/>
        <v>0</v>
      </c>
      <c r="AJ14" s="362">
        <f t="shared" si="3"/>
        <v>0</v>
      </c>
      <c r="AK14" s="404">
        <f t="shared" si="3"/>
        <v>0</v>
      </c>
    </row>
    <row r="15" spans="1:37" s="1" customFormat="1" ht="13.5">
      <c r="C15" s="385" t="s">
        <v>133</v>
      </c>
      <c r="D15" s="635" t="s">
        <v>134</v>
      </c>
      <c r="E15" s="635"/>
      <c r="F15" s="635"/>
      <c r="G15" s="635"/>
      <c r="H15" s="636"/>
      <c r="I15" s="405">
        <f>'Output Planerfolgsrechnung'!L9-'Output Mittelflussrechnung'!L16-'Output Mittelflussrechnung'!L15</f>
        <v>0</v>
      </c>
      <c r="J15" s="406">
        <f t="shared" ref="J15:J23" si="4">N15+P15+R15+T15+V15+X15+Z15+AB15+AD15+AF15+AH15+AJ15</f>
        <v>0</v>
      </c>
      <c r="K15" s="21" t="str">
        <f t="shared" si="0"/>
        <v>ü</v>
      </c>
      <c r="L15" s="407">
        <f t="shared" ref="L15:L23" si="5">O15+Q15+S15+U15+W15+Y15+AA15+AC15+AE15+AG15+AI15+AK15</f>
        <v>0</v>
      </c>
      <c r="M15" s="408">
        <f t="shared" si="1"/>
        <v>0</v>
      </c>
      <c r="N15" s="409"/>
      <c r="O15" s="410"/>
      <c r="P15" s="409"/>
      <c r="Q15" s="410"/>
      <c r="R15" s="409"/>
      <c r="S15" s="410"/>
      <c r="T15" s="409"/>
      <c r="U15" s="410"/>
      <c r="V15" s="409"/>
      <c r="W15" s="410"/>
      <c r="X15" s="409"/>
      <c r="Y15" s="410"/>
      <c r="Z15" s="409"/>
      <c r="AA15" s="410"/>
      <c r="AB15" s="409"/>
      <c r="AC15" s="410"/>
      <c r="AD15" s="409"/>
      <c r="AE15" s="410"/>
      <c r="AF15" s="409"/>
      <c r="AG15" s="410"/>
      <c r="AH15" s="409"/>
      <c r="AI15" s="411"/>
      <c r="AJ15" s="409"/>
      <c r="AK15" s="410"/>
    </row>
    <row r="16" spans="1:37" s="1" customFormat="1" ht="13.5">
      <c r="C16" s="412" t="s">
        <v>133</v>
      </c>
      <c r="D16" s="637" t="s">
        <v>57</v>
      </c>
      <c r="E16" s="637"/>
      <c r="F16" s="637"/>
      <c r="G16" s="637"/>
      <c r="H16" s="638"/>
      <c r="I16" s="378">
        <f>'Output Planerfolgsrechnung'!L11</f>
        <v>0</v>
      </c>
      <c r="J16" s="379">
        <f t="shared" si="4"/>
        <v>0</v>
      </c>
      <c r="K16" s="18" t="str">
        <f t="shared" si="0"/>
        <v>ü</v>
      </c>
      <c r="L16" s="380">
        <f t="shared" si="5"/>
        <v>0</v>
      </c>
      <c r="M16" s="381">
        <f t="shared" si="1"/>
        <v>0</v>
      </c>
      <c r="N16" s="382"/>
      <c r="O16" s="384"/>
      <c r="P16" s="382"/>
      <c r="Q16" s="384"/>
      <c r="R16" s="382"/>
      <c r="S16" s="384"/>
      <c r="T16" s="382"/>
      <c r="U16" s="384"/>
      <c r="V16" s="382"/>
      <c r="W16" s="384"/>
      <c r="X16" s="382"/>
      <c r="Y16" s="384"/>
      <c r="Z16" s="382"/>
      <c r="AA16" s="384"/>
      <c r="AB16" s="382"/>
      <c r="AC16" s="384"/>
      <c r="AD16" s="382"/>
      <c r="AE16" s="384"/>
      <c r="AF16" s="382"/>
      <c r="AG16" s="384"/>
      <c r="AH16" s="382"/>
      <c r="AI16" s="413"/>
      <c r="AJ16" s="382"/>
      <c r="AK16" s="384"/>
    </row>
    <row r="17" spans="3:37" s="1" customFormat="1" ht="13.5">
      <c r="C17" s="412" t="s">
        <v>133</v>
      </c>
      <c r="D17" s="637" t="s">
        <v>179</v>
      </c>
      <c r="E17" s="637"/>
      <c r="F17" s="637"/>
      <c r="G17" s="637"/>
      <c r="H17" s="638"/>
      <c r="I17" s="378">
        <f>'Output Planerfolgsrechnung'!L12</f>
        <v>0</v>
      </c>
      <c r="J17" s="379">
        <f t="shared" si="4"/>
        <v>0</v>
      </c>
      <c r="K17" s="18" t="str">
        <f t="shared" si="0"/>
        <v>ü</v>
      </c>
      <c r="L17" s="380">
        <f t="shared" si="5"/>
        <v>0</v>
      </c>
      <c r="M17" s="381">
        <f t="shared" si="1"/>
        <v>0</v>
      </c>
      <c r="N17" s="382"/>
      <c r="O17" s="384"/>
      <c r="P17" s="382"/>
      <c r="Q17" s="384"/>
      <c r="R17" s="382"/>
      <c r="S17" s="384"/>
      <c r="T17" s="382"/>
      <c r="U17" s="384"/>
      <c r="V17" s="382"/>
      <c r="W17" s="384"/>
      <c r="X17" s="382"/>
      <c r="Y17" s="384"/>
      <c r="Z17" s="382"/>
      <c r="AA17" s="384"/>
      <c r="AB17" s="382"/>
      <c r="AC17" s="384"/>
      <c r="AD17" s="382"/>
      <c r="AE17" s="384"/>
      <c r="AF17" s="382"/>
      <c r="AG17" s="384"/>
      <c r="AH17" s="382"/>
      <c r="AI17" s="413"/>
      <c r="AJ17" s="382"/>
      <c r="AK17" s="384"/>
    </row>
    <row r="18" spans="3:37" s="1" customFormat="1" ht="13.5">
      <c r="C18" s="412" t="s">
        <v>133</v>
      </c>
      <c r="D18" s="637">
        <f>IF('Input Geschäftsgang'!J8=1,'Input Geschäftsgang'!C23,'Input Geschäftsgang'!C24)</f>
        <v>0</v>
      </c>
      <c r="E18" s="637"/>
      <c r="F18" s="637"/>
      <c r="G18" s="637"/>
      <c r="H18" s="638"/>
      <c r="I18" s="378">
        <f>'Output Planerfolgsrechnung'!L13</f>
        <v>0</v>
      </c>
      <c r="J18" s="379">
        <f t="shared" si="4"/>
        <v>0</v>
      </c>
      <c r="K18" s="18" t="str">
        <f t="shared" si="0"/>
        <v>ü</v>
      </c>
      <c r="L18" s="380">
        <f t="shared" si="5"/>
        <v>0</v>
      </c>
      <c r="M18" s="381">
        <f t="shared" si="1"/>
        <v>0</v>
      </c>
      <c r="N18" s="382"/>
      <c r="O18" s="384"/>
      <c r="P18" s="382"/>
      <c r="Q18" s="384"/>
      <c r="R18" s="382"/>
      <c r="S18" s="384"/>
      <c r="T18" s="382"/>
      <c r="U18" s="384"/>
      <c r="V18" s="382"/>
      <c r="W18" s="384"/>
      <c r="X18" s="382"/>
      <c r="Y18" s="384"/>
      <c r="Z18" s="382"/>
      <c r="AA18" s="384"/>
      <c r="AB18" s="382"/>
      <c r="AC18" s="384"/>
      <c r="AD18" s="382"/>
      <c r="AE18" s="384"/>
      <c r="AF18" s="382"/>
      <c r="AG18" s="384"/>
      <c r="AH18" s="382"/>
      <c r="AI18" s="413"/>
      <c r="AJ18" s="382"/>
      <c r="AK18" s="384"/>
    </row>
    <row r="19" spans="3:37" s="1" customFormat="1" ht="13.5">
      <c r="C19" s="412" t="s">
        <v>133</v>
      </c>
      <c r="D19" s="637" t="s">
        <v>147</v>
      </c>
      <c r="E19" s="637"/>
      <c r="F19" s="637"/>
      <c r="G19" s="637"/>
      <c r="H19" s="638"/>
      <c r="I19" s="378">
        <f>-(IF('Output Mittelflussrechnung'!L14&lt;0,'Output Mittelflussrechnung'!L14,0)+IF('Output Mittelflussrechnung'!L17&lt;0,'Output Mittelflussrechnung'!L17,0))+'Output Planerfolgsrechnung'!L14</f>
        <v>0</v>
      </c>
      <c r="J19" s="379">
        <f t="shared" si="4"/>
        <v>0</v>
      </c>
      <c r="K19" s="18" t="str">
        <f t="shared" si="0"/>
        <v>ü</v>
      </c>
      <c r="L19" s="380">
        <f t="shared" si="5"/>
        <v>0</v>
      </c>
      <c r="M19" s="381">
        <f t="shared" si="1"/>
        <v>0</v>
      </c>
      <c r="N19" s="382"/>
      <c r="O19" s="384"/>
      <c r="P19" s="382"/>
      <c r="Q19" s="384"/>
      <c r="R19" s="382"/>
      <c r="S19" s="384"/>
      <c r="T19" s="382"/>
      <c r="U19" s="384"/>
      <c r="V19" s="382"/>
      <c r="W19" s="384"/>
      <c r="X19" s="382"/>
      <c r="Y19" s="384"/>
      <c r="Z19" s="382"/>
      <c r="AA19" s="384"/>
      <c r="AB19" s="382"/>
      <c r="AC19" s="384"/>
      <c r="AD19" s="382"/>
      <c r="AE19" s="384"/>
      <c r="AF19" s="382"/>
      <c r="AG19" s="384"/>
      <c r="AH19" s="382"/>
      <c r="AI19" s="413"/>
      <c r="AJ19" s="382"/>
      <c r="AK19" s="384"/>
    </row>
    <row r="20" spans="3:37" s="1" customFormat="1" ht="13.5">
      <c r="C20" s="412" t="s">
        <v>133</v>
      </c>
      <c r="D20" s="637" t="s">
        <v>135</v>
      </c>
      <c r="E20" s="637"/>
      <c r="F20" s="637"/>
      <c r="G20" s="637"/>
      <c r="H20" s="638"/>
      <c r="I20" s="378">
        <f>'Output Planerfolgsrechnung'!L20</f>
        <v>0</v>
      </c>
      <c r="J20" s="379">
        <f t="shared" si="4"/>
        <v>0</v>
      </c>
      <c r="K20" s="18" t="str">
        <f t="shared" si="0"/>
        <v>ü</v>
      </c>
      <c r="L20" s="380">
        <f t="shared" si="5"/>
        <v>0</v>
      </c>
      <c r="M20" s="381">
        <f t="shared" si="1"/>
        <v>0</v>
      </c>
      <c r="N20" s="382"/>
      <c r="O20" s="384"/>
      <c r="P20" s="382"/>
      <c r="Q20" s="384"/>
      <c r="R20" s="382"/>
      <c r="S20" s="384"/>
      <c r="T20" s="382"/>
      <c r="U20" s="384"/>
      <c r="V20" s="382"/>
      <c r="W20" s="384"/>
      <c r="X20" s="382"/>
      <c r="Y20" s="384"/>
      <c r="Z20" s="382"/>
      <c r="AA20" s="384"/>
      <c r="AB20" s="382"/>
      <c r="AC20" s="384"/>
      <c r="AD20" s="382"/>
      <c r="AE20" s="384"/>
      <c r="AF20" s="382"/>
      <c r="AG20" s="384"/>
      <c r="AH20" s="382"/>
      <c r="AI20" s="413"/>
      <c r="AJ20" s="382"/>
      <c r="AK20" s="384"/>
    </row>
    <row r="21" spans="3:37" s="1" customFormat="1" ht="13.5">
      <c r="C21" s="412" t="s">
        <v>133</v>
      </c>
      <c r="D21" s="637" t="s">
        <v>136</v>
      </c>
      <c r="E21" s="637"/>
      <c r="F21" s="637"/>
      <c r="G21" s="637"/>
      <c r="H21" s="638"/>
      <c r="I21" s="378">
        <f>'Output Planerfolgsrechnung'!L25</f>
        <v>0</v>
      </c>
      <c r="J21" s="379">
        <f t="shared" si="4"/>
        <v>0</v>
      </c>
      <c r="K21" s="18" t="str">
        <f t="shared" si="0"/>
        <v>ü</v>
      </c>
      <c r="L21" s="380">
        <f t="shared" si="5"/>
        <v>0</v>
      </c>
      <c r="M21" s="381">
        <f t="shared" si="1"/>
        <v>0</v>
      </c>
      <c r="N21" s="382"/>
      <c r="O21" s="384"/>
      <c r="P21" s="382"/>
      <c r="Q21" s="384"/>
      <c r="R21" s="382"/>
      <c r="S21" s="384"/>
      <c r="T21" s="382"/>
      <c r="U21" s="384"/>
      <c r="V21" s="382"/>
      <c r="W21" s="384"/>
      <c r="X21" s="382"/>
      <c r="Y21" s="384"/>
      <c r="Z21" s="382"/>
      <c r="AA21" s="384"/>
      <c r="AB21" s="382"/>
      <c r="AC21" s="384"/>
      <c r="AD21" s="382"/>
      <c r="AE21" s="384"/>
      <c r="AF21" s="382"/>
      <c r="AG21" s="384"/>
      <c r="AH21" s="382"/>
      <c r="AI21" s="413"/>
      <c r="AJ21" s="382"/>
      <c r="AK21" s="384"/>
    </row>
    <row r="22" spans="3:37" s="1" customFormat="1" ht="13.5">
      <c r="C22" s="412" t="s">
        <v>133</v>
      </c>
      <c r="D22" s="631"/>
      <c r="E22" s="631"/>
      <c r="F22" s="631"/>
      <c r="G22" s="631"/>
      <c r="H22" s="632"/>
      <c r="I22" s="378"/>
      <c r="J22" s="379">
        <f t="shared" si="4"/>
        <v>0</v>
      </c>
      <c r="K22" s="18" t="str">
        <f t="shared" si="0"/>
        <v>ü</v>
      </c>
      <c r="L22" s="380">
        <f t="shared" si="5"/>
        <v>0</v>
      </c>
      <c r="M22" s="381">
        <f t="shared" si="1"/>
        <v>0</v>
      </c>
      <c r="N22" s="382"/>
      <c r="O22" s="384"/>
      <c r="P22" s="382"/>
      <c r="Q22" s="384"/>
      <c r="R22" s="382"/>
      <c r="S22" s="384"/>
      <c r="T22" s="382"/>
      <c r="U22" s="384"/>
      <c r="V22" s="382"/>
      <c r="W22" s="384"/>
      <c r="X22" s="382"/>
      <c r="Y22" s="384"/>
      <c r="Z22" s="382"/>
      <c r="AA22" s="384"/>
      <c r="AB22" s="382"/>
      <c r="AC22" s="384"/>
      <c r="AD22" s="382"/>
      <c r="AE22" s="384"/>
      <c r="AF22" s="382"/>
      <c r="AG22" s="384"/>
      <c r="AH22" s="382"/>
      <c r="AI22" s="413"/>
      <c r="AJ22" s="382"/>
      <c r="AK22" s="384"/>
    </row>
    <row r="23" spans="3:37" s="1" customFormat="1" ht="13.5">
      <c r="C23" s="414" t="s">
        <v>133</v>
      </c>
      <c r="D23" s="633"/>
      <c r="E23" s="633"/>
      <c r="F23" s="633"/>
      <c r="G23" s="633"/>
      <c r="H23" s="634"/>
      <c r="I23" s="415"/>
      <c r="J23" s="416">
        <f t="shared" si="4"/>
        <v>0</v>
      </c>
      <c r="K23" s="22" t="str">
        <f t="shared" si="0"/>
        <v>ü</v>
      </c>
      <c r="L23" s="417">
        <f t="shared" si="5"/>
        <v>0</v>
      </c>
      <c r="M23" s="418">
        <f t="shared" si="1"/>
        <v>0</v>
      </c>
      <c r="N23" s="409"/>
      <c r="O23" s="410"/>
      <c r="P23" s="409"/>
      <c r="Q23" s="410"/>
      <c r="R23" s="409"/>
      <c r="S23" s="410"/>
      <c r="T23" s="409"/>
      <c r="U23" s="410"/>
      <c r="V23" s="409"/>
      <c r="W23" s="410"/>
      <c r="X23" s="409"/>
      <c r="Y23" s="410"/>
      <c r="Z23" s="409"/>
      <c r="AA23" s="410"/>
      <c r="AB23" s="409"/>
      <c r="AC23" s="410"/>
      <c r="AD23" s="409"/>
      <c r="AE23" s="410"/>
      <c r="AF23" s="409"/>
      <c r="AG23" s="410"/>
      <c r="AH23" s="409"/>
      <c r="AI23" s="411"/>
      <c r="AJ23" s="409"/>
      <c r="AK23" s="410"/>
    </row>
    <row r="24" spans="3:37" s="1" customFormat="1" ht="13.5">
      <c r="C24" s="393" t="s">
        <v>130</v>
      </c>
      <c r="D24" s="419" t="s">
        <v>137</v>
      </c>
      <c r="E24" s="419"/>
      <c r="F24" s="419"/>
      <c r="G24" s="419"/>
      <c r="H24" s="419"/>
      <c r="I24" s="394">
        <f t="shared" ref="I24:AK24" si="6">SUM(I15:I23)</f>
        <v>0</v>
      </c>
      <c r="J24" s="395">
        <f t="shared" si="6"/>
        <v>0</v>
      </c>
      <c r="K24" s="20" t="str">
        <f t="shared" si="0"/>
        <v>ü</v>
      </c>
      <c r="L24" s="420">
        <f t="shared" si="6"/>
        <v>0</v>
      </c>
      <c r="M24" s="421">
        <f t="shared" si="1"/>
        <v>0</v>
      </c>
      <c r="N24" s="398">
        <f t="shared" si="6"/>
        <v>0</v>
      </c>
      <c r="O24" s="400">
        <f t="shared" si="6"/>
        <v>0</v>
      </c>
      <c r="P24" s="398">
        <f t="shared" si="6"/>
        <v>0</v>
      </c>
      <c r="Q24" s="400">
        <f t="shared" si="6"/>
        <v>0</v>
      </c>
      <c r="R24" s="398">
        <f t="shared" si="6"/>
        <v>0</v>
      </c>
      <c r="S24" s="400">
        <f t="shared" si="6"/>
        <v>0</v>
      </c>
      <c r="T24" s="398">
        <f t="shared" si="6"/>
        <v>0</v>
      </c>
      <c r="U24" s="400">
        <f t="shared" si="6"/>
        <v>0</v>
      </c>
      <c r="V24" s="398">
        <f t="shared" si="6"/>
        <v>0</v>
      </c>
      <c r="W24" s="400">
        <f t="shared" si="6"/>
        <v>0</v>
      </c>
      <c r="X24" s="398">
        <f t="shared" si="6"/>
        <v>0</v>
      </c>
      <c r="Y24" s="400">
        <f t="shared" si="6"/>
        <v>0</v>
      </c>
      <c r="Z24" s="398">
        <f t="shared" si="6"/>
        <v>0</v>
      </c>
      <c r="AA24" s="400">
        <f t="shared" si="6"/>
        <v>0</v>
      </c>
      <c r="AB24" s="398">
        <f t="shared" si="6"/>
        <v>0</v>
      </c>
      <c r="AC24" s="400">
        <f t="shared" si="6"/>
        <v>0</v>
      </c>
      <c r="AD24" s="398">
        <f t="shared" si="6"/>
        <v>0</v>
      </c>
      <c r="AE24" s="400">
        <f t="shared" si="6"/>
        <v>0</v>
      </c>
      <c r="AF24" s="398">
        <f t="shared" si="6"/>
        <v>0</v>
      </c>
      <c r="AG24" s="400">
        <f t="shared" si="6"/>
        <v>0</v>
      </c>
      <c r="AH24" s="422">
        <f t="shared" si="6"/>
        <v>0</v>
      </c>
      <c r="AI24" s="423">
        <f t="shared" si="6"/>
        <v>0</v>
      </c>
      <c r="AJ24" s="398">
        <f t="shared" si="6"/>
        <v>0</v>
      </c>
      <c r="AK24" s="400">
        <f t="shared" si="6"/>
        <v>0</v>
      </c>
    </row>
    <row r="25" spans="3:37" s="1" customFormat="1" ht="13.5">
      <c r="C25" s="424" t="s">
        <v>130</v>
      </c>
      <c r="D25" s="619" t="s">
        <v>138</v>
      </c>
      <c r="E25" s="619"/>
      <c r="F25" s="619"/>
      <c r="G25" s="619"/>
      <c r="H25" s="620"/>
      <c r="I25" s="394">
        <f t="shared" ref="I25:AK25" si="7">I13-I24</f>
        <v>0</v>
      </c>
      <c r="J25" s="395">
        <f t="shared" si="7"/>
        <v>0</v>
      </c>
      <c r="K25" s="20" t="str">
        <f t="shared" si="0"/>
        <v>ü</v>
      </c>
      <c r="L25" s="425">
        <f t="shared" si="7"/>
        <v>0</v>
      </c>
      <c r="M25" s="426">
        <f t="shared" si="1"/>
        <v>0</v>
      </c>
      <c r="N25" s="427">
        <f t="shared" si="7"/>
        <v>0</v>
      </c>
      <c r="O25" s="428">
        <f t="shared" si="7"/>
        <v>0</v>
      </c>
      <c r="P25" s="427">
        <f t="shared" si="7"/>
        <v>0</v>
      </c>
      <c r="Q25" s="428">
        <f t="shared" si="7"/>
        <v>0</v>
      </c>
      <c r="R25" s="427">
        <f t="shared" si="7"/>
        <v>0</v>
      </c>
      <c r="S25" s="428">
        <f t="shared" si="7"/>
        <v>0</v>
      </c>
      <c r="T25" s="427">
        <f t="shared" si="7"/>
        <v>0</v>
      </c>
      <c r="U25" s="428">
        <f t="shared" si="7"/>
        <v>0</v>
      </c>
      <c r="V25" s="427">
        <f t="shared" si="7"/>
        <v>0</v>
      </c>
      <c r="W25" s="428">
        <f t="shared" si="7"/>
        <v>0</v>
      </c>
      <c r="X25" s="427">
        <f t="shared" si="7"/>
        <v>0</v>
      </c>
      <c r="Y25" s="428">
        <f t="shared" si="7"/>
        <v>0</v>
      </c>
      <c r="Z25" s="427">
        <f t="shared" si="7"/>
        <v>0</v>
      </c>
      <c r="AA25" s="428">
        <f t="shared" si="7"/>
        <v>0</v>
      </c>
      <c r="AB25" s="427">
        <f t="shared" si="7"/>
        <v>0</v>
      </c>
      <c r="AC25" s="428">
        <f t="shared" si="7"/>
        <v>0</v>
      </c>
      <c r="AD25" s="427">
        <f t="shared" si="7"/>
        <v>0</v>
      </c>
      <c r="AE25" s="428">
        <f t="shared" si="7"/>
        <v>0</v>
      </c>
      <c r="AF25" s="427">
        <f t="shared" si="7"/>
        <v>0</v>
      </c>
      <c r="AG25" s="428">
        <f t="shared" si="7"/>
        <v>0</v>
      </c>
      <c r="AH25" s="427">
        <f t="shared" si="7"/>
        <v>0</v>
      </c>
      <c r="AI25" s="429">
        <f t="shared" si="7"/>
        <v>0</v>
      </c>
      <c r="AJ25" s="427">
        <f t="shared" si="7"/>
        <v>0</v>
      </c>
      <c r="AK25" s="428">
        <f t="shared" si="7"/>
        <v>0</v>
      </c>
    </row>
    <row r="26" spans="3:37" s="1" customFormat="1" ht="13.5">
      <c r="C26" s="401"/>
      <c r="D26" s="621" t="s">
        <v>139</v>
      </c>
      <c r="E26" s="621"/>
      <c r="F26" s="621"/>
      <c r="G26" s="621"/>
      <c r="H26" s="622"/>
      <c r="I26" s="430">
        <f t="shared" ref="I26:AK26" si="8">+I14-I24</f>
        <v>0</v>
      </c>
      <c r="J26" s="363">
        <f t="shared" si="8"/>
        <v>0</v>
      </c>
      <c r="K26" s="26" t="str">
        <f t="shared" si="0"/>
        <v>ü</v>
      </c>
      <c r="L26" s="364">
        <f>+L14-L24</f>
        <v>0</v>
      </c>
      <c r="M26" s="365">
        <f t="shared" si="1"/>
        <v>0</v>
      </c>
      <c r="N26" s="362">
        <f t="shared" si="8"/>
        <v>0</v>
      </c>
      <c r="O26" s="404">
        <f t="shared" si="8"/>
        <v>0</v>
      </c>
      <c r="P26" s="362">
        <f t="shared" si="8"/>
        <v>0</v>
      </c>
      <c r="Q26" s="404">
        <f t="shared" si="8"/>
        <v>0</v>
      </c>
      <c r="R26" s="362">
        <f t="shared" si="8"/>
        <v>0</v>
      </c>
      <c r="S26" s="404">
        <f t="shared" si="8"/>
        <v>0</v>
      </c>
      <c r="T26" s="362">
        <f t="shared" si="8"/>
        <v>0</v>
      </c>
      <c r="U26" s="404">
        <f t="shared" si="8"/>
        <v>0</v>
      </c>
      <c r="V26" s="362">
        <f t="shared" si="8"/>
        <v>0</v>
      </c>
      <c r="W26" s="404">
        <f t="shared" si="8"/>
        <v>0</v>
      </c>
      <c r="X26" s="362">
        <f t="shared" si="8"/>
        <v>0</v>
      </c>
      <c r="Y26" s="404">
        <f t="shared" si="8"/>
        <v>0</v>
      </c>
      <c r="Z26" s="362">
        <f t="shared" si="8"/>
        <v>0</v>
      </c>
      <c r="AA26" s="404">
        <f t="shared" si="8"/>
        <v>0</v>
      </c>
      <c r="AB26" s="362">
        <f t="shared" si="8"/>
        <v>0</v>
      </c>
      <c r="AC26" s="404">
        <f t="shared" si="8"/>
        <v>0</v>
      </c>
      <c r="AD26" s="362">
        <f t="shared" si="8"/>
        <v>0</v>
      </c>
      <c r="AE26" s="404">
        <f t="shared" si="8"/>
        <v>0</v>
      </c>
      <c r="AF26" s="362">
        <f t="shared" si="8"/>
        <v>0</v>
      </c>
      <c r="AG26" s="404">
        <f t="shared" si="8"/>
        <v>0</v>
      </c>
      <c r="AH26" s="362">
        <f t="shared" si="8"/>
        <v>0</v>
      </c>
      <c r="AI26" s="403">
        <f t="shared" si="8"/>
        <v>0</v>
      </c>
      <c r="AJ26" s="362">
        <f t="shared" si="8"/>
        <v>0</v>
      </c>
      <c r="AK26" s="404">
        <f t="shared" si="8"/>
        <v>0</v>
      </c>
    </row>
    <row r="27" spans="3:37" s="1" customFormat="1" ht="13.5">
      <c r="C27" s="385" t="s">
        <v>129</v>
      </c>
      <c r="D27" s="635" t="s">
        <v>140</v>
      </c>
      <c r="E27" s="635"/>
      <c r="F27" s="635"/>
      <c r="G27" s="635"/>
      <c r="H27" s="636"/>
      <c r="I27" s="405">
        <f>'Input Geschäftsgang'!M55+'Input Geschäftsgang'!M62+'Input Geschäftsgang'!M69</f>
        <v>0</v>
      </c>
      <c r="J27" s="406">
        <f t="shared" ref="J27:J34" si="9">N27+P27+R27+T27+V27+X27+Z27+AB27+AD27+AF27+AH27+AJ27</f>
        <v>0</v>
      </c>
      <c r="K27" s="21" t="str">
        <f t="shared" si="0"/>
        <v>ü</v>
      </c>
      <c r="L27" s="407">
        <f t="shared" ref="L27:L34" si="10">O27+Q27+S27+U27+W27+Y27+AA27+AC27+AE27+AG27+AI27+AK27</f>
        <v>0</v>
      </c>
      <c r="M27" s="408">
        <f t="shared" si="1"/>
        <v>0</v>
      </c>
      <c r="N27" s="409"/>
      <c r="O27" s="410"/>
      <c r="P27" s="409"/>
      <c r="Q27" s="410"/>
      <c r="R27" s="409"/>
      <c r="S27" s="410"/>
      <c r="T27" s="409"/>
      <c r="U27" s="410"/>
      <c r="V27" s="409"/>
      <c r="W27" s="410"/>
      <c r="X27" s="409"/>
      <c r="Y27" s="410"/>
      <c r="Z27" s="409"/>
      <c r="AA27" s="410"/>
      <c r="AB27" s="409"/>
      <c r="AC27" s="410"/>
      <c r="AD27" s="409"/>
      <c r="AE27" s="410"/>
      <c r="AF27" s="409"/>
      <c r="AG27" s="410"/>
      <c r="AH27" s="409"/>
      <c r="AI27" s="410"/>
      <c r="AJ27" s="409"/>
      <c r="AK27" s="410"/>
    </row>
    <row r="28" spans="3:37" s="1" customFormat="1" ht="13.5">
      <c r="C28" s="377" t="s">
        <v>129</v>
      </c>
      <c r="D28" s="637" t="s">
        <v>151</v>
      </c>
      <c r="E28" s="637"/>
      <c r="F28" s="637"/>
      <c r="G28" s="637"/>
      <c r="H28" s="638"/>
      <c r="I28" s="378">
        <f>MAX('Output Mittelflussrechnung'!L30+'Output Mittelflussrechnung'!L29,0)</f>
        <v>0</v>
      </c>
      <c r="J28" s="379">
        <f t="shared" si="9"/>
        <v>0</v>
      </c>
      <c r="K28" s="18" t="str">
        <f t="shared" si="0"/>
        <v>ü</v>
      </c>
      <c r="L28" s="380">
        <f t="shared" si="10"/>
        <v>0</v>
      </c>
      <c r="M28" s="381">
        <f t="shared" si="1"/>
        <v>0</v>
      </c>
      <c r="N28" s="382"/>
      <c r="O28" s="384"/>
      <c r="P28" s="382"/>
      <c r="Q28" s="384"/>
      <c r="R28" s="382"/>
      <c r="S28" s="384"/>
      <c r="T28" s="382"/>
      <c r="U28" s="384"/>
      <c r="V28" s="382"/>
      <c r="W28" s="384"/>
      <c r="X28" s="382"/>
      <c r="Y28" s="384"/>
      <c r="Z28" s="382"/>
      <c r="AA28" s="384"/>
      <c r="AB28" s="382"/>
      <c r="AC28" s="384"/>
      <c r="AD28" s="382"/>
      <c r="AE28" s="384"/>
      <c r="AF28" s="382"/>
      <c r="AG28" s="384"/>
      <c r="AH28" s="382"/>
      <c r="AI28" s="384"/>
      <c r="AJ28" s="382"/>
      <c r="AK28" s="384"/>
    </row>
    <row r="29" spans="3:37" s="1" customFormat="1" ht="13.5">
      <c r="C29" s="377" t="s">
        <v>129</v>
      </c>
      <c r="D29" s="637" t="s">
        <v>141</v>
      </c>
      <c r="E29" s="637"/>
      <c r="F29" s="637"/>
      <c r="G29" s="637"/>
      <c r="H29" s="638"/>
      <c r="I29" s="378">
        <f>MAX('Output Mittelflussrechnung'!L33,0)</f>
        <v>0</v>
      </c>
      <c r="J29" s="379">
        <f t="shared" si="9"/>
        <v>0</v>
      </c>
      <c r="K29" s="18" t="str">
        <f t="shared" si="0"/>
        <v>ü</v>
      </c>
      <c r="L29" s="380">
        <f t="shared" si="10"/>
        <v>0</v>
      </c>
      <c r="M29" s="381">
        <f t="shared" si="1"/>
        <v>0</v>
      </c>
      <c r="N29" s="382"/>
      <c r="O29" s="384"/>
      <c r="P29" s="382"/>
      <c r="Q29" s="384"/>
      <c r="R29" s="382"/>
      <c r="S29" s="384"/>
      <c r="T29" s="382"/>
      <c r="U29" s="384"/>
      <c r="V29" s="382"/>
      <c r="W29" s="384"/>
      <c r="X29" s="382"/>
      <c r="Y29" s="384"/>
      <c r="Z29" s="382"/>
      <c r="AA29" s="384"/>
      <c r="AB29" s="382"/>
      <c r="AC29" s="384"/>
      <c r="AD29" s="382"/>
      <c r="AE29" s="384"/>
      <c r="AF29" s="382"/>
      <c r="AG29" s="384"/>
      <c r="AH29" s="382"/>
      <c r="AI29" s="384"/>
      <c r="AJ29" s="382"/>
      <c r="AK29" s="384"/>
    </row>
    <row r="30" spans="3:37" s="1" customFormat="1" ht="13.5">
      <c r="C30" s="412" t="s">
        <v>129</v>
      </c>
      <c r="D30" s="631"/>
      <c r="E30" s="631"/>
      <c r="F30" s="631"/>
      <c r="G30" s="631"/>
      <c r="H30" s="632"/>
      <c r="I30" s="378"/>
      <c r="J30" s="379">
        <f t="shared" si="9"/>
        <v>0</v>
      </c>
      <c r="K30" s="18" t="str">
        <f t="shared" si="0"/>
        <v>ü</v>
      </c>
      <c r="L30" s="380">
        <f t="shared" si="10"/>
        <v>0</v>
      </c>
      <c r="M30" s="381">
        <f t="shared" si="1"/>
        <v>0</v>
      </c>
      <c r="N30" s="382"/>
      <c r="O30" s="384"/>
      <c r="P30" s="382"/>
      <c r="Q30" s="384"/>
      <c r="R30" s="382"/>
      <c r="S30" s="384"/>
      <c r="T30" s="382"/>
      <c r="U30" s="384"/>
      <c r="V30" s="382"/>
      <c r="W30" s="384"/>
      <c r="X30" s="382"/>
      <c r="Y30" s="384"/>
      <c r="Z30" s="382"/>
      <c r="AA30" s="384"/>
      <c r="AB30" s="382"/>
      <c r="AC30" s="384"/>
      <c r="AD30" s="382"/>
      <c r="AE30" s="384"/>
      <c r="AF30" s="382"/>
      <c r="AG30" s="384"/>
      <c r="AH30" s="382"/>
      <c r="AI30" s="384"/>
      <c r="AJ30" s="382"/>
      <c r="AK30" s="384"/>
    </row>
    <row r="31" spans="3:37" s="1" customFormat="1" ht="13.5">
      <c r="C31" s="377" t="s">
        <v>133</v>
      </c>
      <c r="D31" s="637" t="s">
        <v>142</v>
      </c>
      <c r="E31" s="637"/>
      <c r="F31" s="637"/>
      <c r="G31" s="637"/>
      <c r="H31" s="638"/>
      <c r="I31" s="378">
        <f>-('Input Geschäftsgang'!M54+'Input Geschäftsgang'!M61+'Input Geschäftsgang'!M68)</f>
        <v>0</v>
      </c>
      <c r="J31" s="379">
        <f t="shared" si="9"/>
        <v>0</v>
      </c>
      <c r="K31" s="18" t="str">
        <f t="shared" si="0"/>
        <v>ü</v>
      </c>
      <c r="L31" s="380">
        <f t="shared" si="10"/>
        <v>0</v>
      </c>
      <c r="M31" s="381">
        <f t="shared" si="1"/>
        <v>0</v>
      </c>
      <c r="N31" s="382"/>
      <c r="O31" s="384"/>
      <c r="P31" s="382"/>
      <c r="Q31" s="384"/>
      <c r="R31" s="382"/>
      <c r="S31" s="384"/>
      <c r="T31" s="382"/>
      <c r="U31" s="384"/>
      <c r="V31" s="382"/>
      <c r="W31" s="384"/>
      <c r="X31" s="382"/>
      <c r="Y31" s="384"/>
      <c r="Z31" s="382"/>
      <c r="AA31" s="384"/>
      <c r="AB31" s="382"/>
      <c r="AC31" s="384"/>
      <c r="AD31" s="382"/>
      <c r="AE31" s="384"/>
      <c r="AF31" s="382"/>
      <c r="AG31" s="384"/>
      <c r="AH31" s="382"/>
      <c r="AI31" s="384"/>
      <c r="AJ31" s="382"/>
      <c r="AK31" s="384"/>
    </row>
    <row r="32" spans="3:37" s="1" customFormat="1" ht="13.5">
      <c r="C32" s="377" t="s">
        <v>133</v>
      </c>
      <c r="D32" s="637" t="s">
        <v>152</v>
      </c>
      <c r="E32" s="637"/>
      <c r="F32" s="637"/>
      <c r="G32" s="637"/>
      <c r="H32" s="638"/>
      <c r="I32" s="378">
        <f>-MIN('Output Mittelflussrechnung'!L30+'Output Mittelflussrechnung'!L29,0)</f>
        <v>0</v>
      </c>
      <c r="J32" s="379">
        <f t="shared" si="9"/>
        <v>0</v>
      </c>
      <c r="K32" s="18" t="str">
        <f t="shared" si="0"/>
        <v>ü</v>
      </c>
      <c r="L32" s="380">
        <f t="shared" si="10"/>
        <v>0</v>
      </c>
      <c r="M32" s="381">
        <f t="shared" si="1"/>
        <v>0</v>
      </c>
      <c r="N32" s="382"/>
      <c r="O32" s="384"/>
      <c r="P32" s="382"/>
      <c r="Q32" s="384"/>
      <c r="R32" s="382"/>
      <c r="S32" s="384"/>
      <c r="T32" s="382"/>
      <c r="U32" s="384"/>
      <c r="V32" s="382"/>
      <c r="W32" s="384"/>
      <c r="X32" s="382"/>
      <c r="Y32" s="384"/>
      <c r="Z32" s="382"/>
      <c r="AA32" s="384"/>
      <c r="AB32" s="382"/>
      <c r="AC32" s="384"/>
      <c r="AD32" s="382"/>
      <c r="AE32" s="384"/>
      <c r="AF32" s="382"/>
      <c r="AG32" s="384"/>
      <c r="AH32" s="382"/>
      <c r="AI32" s="384"/>
      <c r="AJ32" s="382"/>
      <c r="AK32" s="384"/>
    </row>
    <row r="33" spans="3:37" s="1" customFormat="1" ht="13.5">
      <c r="C33" s="377" t="s">
        <v>133</v>
      </c>
      <c r="D33" s="637" t="s">
        <v>149</v>
      </c>
      <c r="E33" s="637"/>
      <c r="F33" s="637"/>
      <c r="G33" s="637"/>
      <c r="H33" s="638"/>
      <c r="I33" s="378">
        <f>-MIN('Output Mittelflussrechnung'!L34,0)</f>
        <v>0</v>
      </c>
      <c r="J33" s="379">
        <f t="shared" si="9"/>
        <v>0</v>
      </c>
      <c r="K33" s="18" t="str">
        <f t="shared" si="0"/>
        <v>ü</v>
      </c>
      <c r="L33" s="380">
        <f t="shared" si="10"/>
        <v>0</v>
      </c>
      <c r="M33" s="381">
        <f t="shared" si="1"/>
        <v>0</v>
      </c>
      <c r="N33" s="382"/>
      <c r="O33" s="384"/>
      <c r="P33" s="382"/>
      <c r="Q33" s="384"/>
      <c r="R33" s="382"/>
      <c r="S33" s="384"/>
      <c r="T33" s="382"/>
      <c r="U33" s="384"/>
      <c r="V33" s="382"/>
      <c r="W33" s="384"/>
      <c r="X33" s="382"/>
      <c r="Y33" s="384"/>
      <c r="Z33" s="382"/>
      <c r="AA33" s="384"/>
      <c r="AB33" s="382"/>
      <c r="AC33" s="384"/>
      <c r="AD33" s="382"/>
      <c r="AE33" s="384"/>
      <c r="AF33" s="382"/>
      <c r="AG33" s="384"/>
      <c r="AH33" s="382"/>
      <c r="AI33" s="384"/>
      <c r="AJ33" s="382"/>
      <c r="AK33" s="384"/>
    </row>
    <row r="34" spans="3:37" s="1" customFormat="1" ht="13.5">
      <c r="C34" s="431" t="s">
        <v>133</v>
      </c>
      <c r="D34" s="629"/>
      <c r="E34" s="629"/>
      <c r="F34" s="629"/>
      <c r="G34" s="629"/>
      <c r="H34" s="630"/>
      <c r="I34" s="405"/>
      <c r="J34" s="406">
        <f t="shared" si="9"/>
        <v>0</v>
      </c>
      <c r="K34" s="21" t="str">
        <f t="shared" si="0"/>
        <v>ü</v>
      </c>
      <c r="L34" s="388">
        <f t="shared" si="10"/>
        <v>0</v>
      </c>
      <c r="M34" s="389">
        <f t="shared" si="1"/>
        <v>0</v>
      </c>
      <c r="N34" s="409"/>
      <c r="O34" s="410"/>
      <c r="P34" s="409"/>
      <c r="Q34" s="410"/>
      <c r="R34" s="409"/>
      <c r="S34" s="410"/>
      <c r="T34" s="409"/>
      <c r="U34" s="410"/>
      <c r="V34" s="409"/>
      <c r="W34" s="410"/>
      <c r="X34" s="409"/>
      <c r="Y34" s="410"/>
      <c r="Z34" s="409"/>
      <c r="AA34" s="410"/>
      <c r="AB34" s="409"/>
      <c r="AC34" s="410"/>
      <c r="AD34" s="409"/>
      <c r="AE34" s="410"/>
      <c r="AF34" s="409"/>
      <c r="AG34" s="410"/>
      <c r="AH34" s="409"/>
      <c r="AI34" s="410"/>
      <c r="AJ34" s="409"/>
      <c r="AK34" s="410"/>
    </row>
    <row r="35" spans="3:37" s="1" customFormat="1" ht="13.5">
      <c r="C35" s="432" t="s">
        <v>130</v>
      </c>
      <c r="D35" s="619" t="s">
        <v>143</v>
      </c>
      <c r="E35" s="619"/>
      <c r="F35" s="619"/>
      <c r="G35" s="619"/>
      <c r="H35" s="620"/>
      <c r="I35" s="394">
        <f>I25+SUM(I27:I29)-SUM(I31:I34)</f>
        <v>0</v>
      </c>
      <c r="J35" s="395">
        <f>J25+SUM(J27:J29)-SUM(J31:J34)</f>
        <v>0</v>
      </c>
      <c r="K35" s="20" t="str">
        <f t="shared" si="0"/>
        <v>ü</v>
      </c>
      <c r="L35" s="425">
        <f>L25+SUM(L27:L30)-SUM(L31:L34)</f>
        <v>0</v>
      </c>
      <c r="M35" s="426">
        <f t="shared" si="1"/>
        <v>0</v>
      </c>
      <c r="N35" s="427">
        <f t="shared" ref="N35:AK35" si="11">N25+SUM(N27:N30)-SUM(N31:N34)</f>
        <v>0</v>
      </c>
      <c r="O35" s="433">
        <f t="shared" si="11"/>
        <v>0</v>
      </c>
      <c r="P35" s="427">
        <f t="shared" si="11"/>
        <v>0</v>
      </c>
      <c r="Q35" s="433">
        <f t="shared" si="11"/>
        <v>0</v>
      </c>
      <c r="R35" s="427">
        <f t="shared" si="11"/>
        <v>0</v>
      </c>
      <c r="S35" s="433">
        <f t="shared" si="11"/>
        <v>0</v>
      </c>
      <c r="T35" s="427">
        <f t="shared" si="11"/>
        <v>0</v>
      </c>
      <c r="U35" s="433">
        <f t="shared" si="11"/>
        <v>0</v>
      </c>
      <c r="V35" s="427">
        <f t="shared" si="11"/>
        <v>0</v>
      </c>
      <c r="W35" s="433">
        <f t="shared" si="11"/>
        <v>0</v>
      </c>
      <c r="X35" s="427">
        <f t="shared" si="11"/>
        <v>0</v>
      </c>
      <c r="Y35" s="433">
        <f t="shared" si="11"/>
        <v>0</v>
      </c>
      <c r="Z35" s="427">
        <f t="shared" si="11"/>
        <v>0</v>
      </c>
      <c r="AA35" s="433">
        <f t="shared" si="11"/>
        <v>0</v>
      </c>
      <c r="AB35" s="427">
        <f t="shared" si="11"/>
        <v>0</v>
      </c>
      <c r="AC35" s="433">
        <f t="shared" si="11"/>
        <v>0</v>
      </c>
      <c r="AD35" s="427">
        <f t="shared" si="11"/>
        <v>0</v>
      </c>
      <c r="AE35" s="433">
        <f t="shared" si="11"/>
        <v>0</v>
      </c>
      <c r="AF35" s="427">
        <f t="shared" si="11"/>
        <v>0</v>
      </c>
      <c r="AG35" s="433">
        <f t="shared" si="11"/>
        <v>0</v>
      </c>
      <c r="AH35" s="427">
        <f t="shared" si="11"/>
        <v>0</v>
      </c>
      <c r="AI35" s="433">
        <f t="shared" si="11"/>
        <v>0</v>
      </c>
      <c r="AJ35" s="427">
        <f t="shared" si="11"/>
        <v>0</v>
      </c>
      <c r="AK35" s="428">
        <f t="shared" si="11"/>
        <v>0</v>
      </c>
    </row>
    <row r="36" spans="3:37" s="1" customFormat="1" ht="13.5">
      <c r="C36" s="401"/>
      <c r="D36" s="621" t="s">
        <v>144</v>
      </c>
      <c r="E36" s="621"/>
      <c r="F36" s="621"/>
      <c r="G36" s="621"/>
      <c r="H36" s="622"/>
      <c r="I36" s="362">
        <f>+I26+SUM(I27:I29)-SUM(I31:I34)</f>
        <v>0</v>
      </c>
      <c r="J36" s="363">
        <f>+J26+SUM(J27:J29)-SUM(J31:J34)</f>
        <v>0</v>
      </c>
      <c r="K36" s="26" t="str">
        <f t="shared" si="0"/>
        <v>ü</v>
      </c>
      <c r="L36" s="364">
        <f>+L26+SUM(L27:L30)-SUM(L31:L34)</f>
        <v>0</v>
      </c>
      <c r="M36" s="365">
        <f t="shared" si="1"/>
        <v>0</v>
      </c>
      <c r="N36" s="362">
        <f t="shared" ref="N36:AK36" si="12">+N26+SUM(N27:N30)-SUM(N31:N34)</f>
        <v>0</v>
      </c>
      <c r="O36" s="402">
        <f t="shared" si="12"/>
        <v>0</v>
      </c>
      <c r="P36" s="362">
        <f t="shared" si="12"/>
        <v>0</v>
      </c>
      <c r="Q36" s="402">
        <f t="shared" si="12"/>
        <v>0</v>
      </c>
      <c r="R36" s="362">
        <f t="shared" si="12"/>
        <v>0</v>
      </c>
      <c r="S36" s="402">
        <f t="shared" si="12"/>
        <v>0</v>
      </c>
      <c r="T36" s="362">
        <f t="shared" si="12"/>
        <v>0</v>
      </c>
      <c r="U36" s="402">
        <f t="shared" si="12"/>
        <v>0</v>
      </c>
      <c r="V36" s="362">
        <f t="shared" si="12"/>
        <v>0</v>
      </c>
      <c r="W36" s="402">
        <f t="shared" si="12"/>
        <v>0</v>
      </c>
      <c r="X36" s="362">
        <f t="shared" si="12"/>
        <v>0</v>
      </c>
      <c r="Y36" s="402">
        <f t="shared" si="12"/>
        <v>0</v>
      </c>
      <c r="Z36" s="362">
        <f t="shared" si="12"/>
        <v>0</v>
      </c>
      <c r="AA36" s="402">
        <f t="shared" si="12"/>
        <v>0</v>
      </c>
      <c r="AB36" s="362">
        <f t="shared" si="12"/>
        <v>0</v>
      </c>
      <c r="AC36" s="402">
        <f t="shared" si="12"/>
        <v>0</v>
      </c>
      <c r="AD36" s="362">
        <f t="shared" si="12"/>
        <v>0</v>
      </c>
      <c r="AE36" s="402">
        <f t="shared" si="12"/>
        <v>0</v>
      </c>
      <c r="AF36" s="362">
        <f t="shared" si="12"/>
        <v>0</v>
      </c>
      <c r="AG36" s="402">
        <f t="shared" si="12"/>
        <v>0</v>
      </c>
      <c r="AH36" s="362">
        <f t="shared" si="12"/>
        <v>0</v>
      </c>
      <c r="AI36" s="402">
        <f t="shared" si="12"/>
        <v>0</v>
      </c>
      <c r="AJ36" s="362">
        <f>I36</f>
        <v>0</v>
      </c>
      <c r="AK36" s="404">
        <f t="shared" si="12"/>
        <v>0</v>
      </c>
    </row>
    <row r="37" spans="3:37" s="1" customFormat="1" ht="14.25" thickBot="1">
      <c r="C37" s="434" t="s">
        <v>133</v>
      </c>
      <c r="D37" s="623" t="s">
        <v>150</v>
      </c>
      <c r="E37" s="623"/>
      <c r="F37" s="623"/>
      <c r="G37" s="623"/>
      <c r="H37" s="624"/>
      <c r="I37" s="435">
        <f>'Input Eröffnungsbilanz'!$K$13</f>
        <v>0</v>
      </c>
      <c r="J37" s="436">
        <f>N37</f>
        <v>0</v>
      </c>
      <c r="K37" s="24" t="str">
        <f t="shared" si="0"/>
        <v>ü</v>
      </c>
      <c r="L37" s="437">
        <f>N37</f>
        <v>0</v>
      </c>
      <c r="M37" s="438">
        <f t="shared" si="1"/>
        <v>0</v>
      </c>
      <c r="N37" s="439"/>
      <c r="O37" s="440"/>
      <c r="P37" s="439">
        <f t="shared" ref="P37:AK37" si="13">+N37</f>
        <v>0</v>
      </c>
      <c r="Q37" s="440">
        <f t="shared" si="13"/>
        <v>0</v>
      </c>
      <c r="R37" s="439">
        <f t="shared" si="13"/>
        <v>0</v>
      </c>
      <c r="S37" s="440">
        <f t="shared" si="13"/>
        <v>0</v>
      </c>
      <c r="T37" s="439">
        <f t="shared" si="13"/>
        <v>0</v>
      </c>
      <c r="U37" s="440">
        <f t="shared" si="13"/>
        <v>0</v>
      </c>
      <c r="V37" s="439">
        <f t="shared" si="13"/>
        <v>0</v>
      </c>
      <c r="W37" s="440">
        <f t="shared" si="13"/>
        <v>0</v>
      </c>
      <c r="X37" s="439">
        <f t="shared" si="13"/>
        <v>0</v>
      </c>
      <c r="Y37" s="440">
        <f t="shared" si="13"/>
        <v>0</v>
      </c>
      <c r="Z37" s="439">
        <f t="shared" si="13"/>
        <v>0</v>
      </c>
      <c r="AA37" s="440">
        <f t="shared" si="13"/>
        <v>0</v>
      </c>
      <c r="AB37" s="439">
        <f t="shared" si="13"/>
        <v>0</v>
      </c>
      <c r="AC37" s="440">
        <f t="shared" si="13"/>
        <v>0</v>
      </c>
      <c r="AD37" s="439">
        <f t="shared" si="13"/>
        <v>0</v>
      </c>
      <c r="AE37" s="440">
        <f t="shared" si="13"/>
        <v>0</v>
      </c>
      <c r="AF37" s="439">
        <f t="shared" si="13"/>
        <v>0</v>
      </c>
      <c r="AG37" s="440">
        <f t="shared" si="13"/>
        <v>0</v>
      </c>
      <c r="AH37" s="439">
        <f t="shared" si="13"/>
        <v>0</v>
      </c>
      <c r="AI37" s="440">
        <f t="shared" si="13"/>
        <v>0</v>
      </c>
      <c r="AJ37" s="435">
        <f>I37</f>
        <v>0</v>
      </c>
      <c r="AK37" s="440">
        <f t="shared" si="13"/>
        <v>0</v>
      </c>
    </row>
    <row r="38" spans="3:37" s="1" customFormat="1" ht="15.75" thickBot="1">
      <c r="C38" s="441" t="s">
        <v>130</v>
      </c>
      <c r="D38" s="625" t="s">
        <v>145</v>
      </c>
      <c r="E38" s="625"/>
      <c r="F38" s="625"/>
      <c r="G38" s="625"/>
      <c r="H38" s="626"/>
      <c r="I38" s="442">
        <f t="shared" ref="I38:AI38" si="14">I36-I37</f>
        <v>0</v>
      </c>
      <c r="J38" s="443">
        <f t="shared" si="14"/>
        <v>0</v>
      </c>
      <c r="K38" s="25" t="str">
        <f t="shared" si="0"/>
        <v>ü</v>
      </c>
      <c r="L38" s="444">
        <f t="shared" si="14"/>
        <v>0</v>
      </c>
      <c r="M38" s="445" t="s">
        <v>45</v>
      </c>
      <c r="N38" s="442">
        <f t="shared" si="14"/>
        <v>0</v>
      </c>
      <c r="O38" s="446">
        <f t="shared" si="14"/>
        <v>0</v>
      </c>
      <c r="P38" s="442">
        <f t="shared" si="14"/>
        <v>0</v>
      </c>
      <c r="Q38" s="446">
        <f t="shared" si="14"/>
        <v>0</v>
      </c>
      <c r="R38" s="442">
        <f t="shared" si="14"/>
        <v>0</v>
      </c>
      <c r="S38" s="446">
        <f t="shared" si="14"/>
        <v>0</v>
      </c>
      <c r="T38" s="442">
        <f t="shared" si="14"/>
        <v>0</v>
      </c>
      <c r="U38" s="446">
        <f t="shared" si="14"/>
        <v>0</v>
      </c>
      <c r="V38" s="442">
        <f t="shared" si="14"/>
        <v>0</v>
      </c>
      <c r="W38" s="446">
        <f t="shared" si="14"/>
        <v>0</v>
      </c>
      <c r="X38" s="442">
        <f t="shared" si="14"/>
        <v>0</v>
      </c>
      <c r="Y38" s="446">
        <f t="shared" si="14"/>
        <v>0</v>
      </c>
      <c r="Z38" s="442">
        <f t="shared" si="14"/>
        <v>0</v>
      </c>
      <c r="AA38" s="446">
        <f t="shared" si="14"/>
        <v>0</v>
      </c>
      <c r="AB38" s="442">
        <f t="shared" si="14"/>
        <v>0</v>
      </c>
      <c r="AC38" s="446">
        <f t="shared" si="14"/>
        <v>0</v>
      </c>
      <c r="AD38" s="442">
        <f t="shared" si="14"/>
        <v>0</v>
      </c>
      <c r="AE38" s="446">
        <f t="shared" si="14"/>
        <v>0</v>
      </c>
      <c r="AF38" s="442">
        <f t="shared" si="14"/>
        <v>0</v>
      </c>
      <c r="AG38" s="446">
        <f t="shared" si="14"/>
        <v>0</v>
      </c>
      <c r="AH38" s="442">
        <f t="shared" si="14"/>
        <v>0</v>
      </c>
      <c r="AI38" s="446">
        <f t="shared" si="14"/>
        <v>0</v>
      </c>
      <c r="AJ38" s="442">
        <f>I38</f>
        <v>0</v>
      </c>
      <c r="AK38" s="446">
        <f>AK36-AK37</f>
        <v>0</v>
      </c>
    </row>
    <row r="39" spans="3:37" s="1" customFormat="1" ht="12.75" customHeight="1">
      <c r="D39" s="27"/>
      <c r="E39" s="28"/>
      <c r="F39" s="27"/>
      <c r="G39" s="28"/>
      <c r="H39" s="29"/>
      <c r="K39" s="352"/>
      <c r="L39" s="352"/>
      <c r="M39" s="353"/>
      <c r="O39" s="29"/>
      <c r="AJ39" s="627" t="str">
        <f>IF(AJ8+AJ35=AJ36,"","Fehler: Die Summe aller Monatsvorgaben stimmt nicht mit der Jahresvorgabe überein!")</f>
        <v/>
      </c>
    </row>
    <row r="40" spans="3:37" s="1" customFormat="1" ht="14.25">
      <c r="D40" s="27"/>
      <c r="E40" s="28"/>
      <c r="F40" s="27"/>
      <c r="G40" s="28"/>
      <c r="H40" s="29"/>
      <c r="K40" s="352"/>
      <c r="L40" s="352"/>
      <c r="M40" s="353"/>
      <c r="O40" s="29"/>
      <c r="AJ40" s="628"/>
    </row>
    <row r="41" spans="3:37" s="1" customFormat="1" ht="14.25">
      <c r="D41" s="27"/>
      <c r="E41" s="28"/>
      <c r="F41" s="27"/>
      <c r="G41" s="28"/>
      <c r="H41" s="29"/>
      <c r="K41" s="352"/>
      <c r="L41" s="352"/>
      <c r="M41" s="353"/>
      <c r="O41" s="29"/>
      <c r="AJ41" s="628"/>
    </row>
    <row r="42" spans="3:37" s="1" customFormat="1" ht="14.25">
      <c r="D42" s="27"/>
      <c r="E42" s="28"/>
      <c r="F42" s="27"/>
      <c r="G42" s="28"/>
      <c r="H42" s="29"/>
      <c r="K42" s="352"/>
      <c r="L42" s="352"/>
      <c r="M42" s="353"/>
      <c r="O42" s="29"/>
      <c r="AJ42" s="628"/>
    </row>
    <row r="43" spans="3:37" s="1" customFormat="1" ht="14.25">
      <c r="D43" s="27"/>
      <c r="E43" s="28"/>
      <c r="F43" s="27"/>
      <c r="G43" s="28"/>
      <c r="H43" s="29"/>
      <c r="K43" s="352"/>
      <c r="L43" s="352"/>
      <c r="M43" s="353"/>
      <c r="O43" s="29"/>
      <c r="AJ43" s="628"/>
    </row>
    <row r="44" spans="3:37" s="1" customFormat="1" ht="14.25">
      <c r="D44" s="27"/>
      <c r="E44" s="28"/>
      <c r="F44" s="27"/>
      <c r="G44" s="28"/>
      <c r="H44" s="29"/>
      <c r="K44" s="352"/>
      <c r="L44" s="352"/>
      <c r="M44" s="353"/>
      <c r="O44" s="29"/>
      <c r="AJ44" s="628"/>
    </row>
    <row r="45" spans="3:37" s="1" customFormat="1" ht="14.25">
      <c r="D45" s="27"/>
      <c r="E45" s="28"/>
      <c r="F45" s="27"/>
      <c r="G45" s="28"/>
      <c r="H45" s="29"/>
      <c r="K45" s="352"/>
      <c r="L45" s="352"/>
      <c r="M45" s="353"/>
      <c r="O45" s="29"/>
      <c r="AJ45" s="628"/>
    </row>
    <row r="46" spans="3:37" s="1" customFormat="1" ht="14.25">
      <c r="D46" s="27"/>
      <c r="E46" s="28"/>
      <c r="F46" s="27"/>
      <c r="G46" s="28"/>
      <c r="H46" s="29"/>
      <c r="K46" s="352"/>
      <c r="L46" s="352"/>
      <c r="M46" s="353"/>
      <c r="O46" s="29"/>
    </row>
    <row r="47" spans="3:37" s="1" customFormat="1" ht="14.25">
      <c r="D47" s="27"/>
      <c r="E47" s="28"/>
      <c r="F47" s="27"/>
      <c r="G47" s="28"/>
      <c r="H47" s="29"/>
      <c r="K47" s="352"/>
      <c r="L47" s="352"/>
      <c r="M47" s="353"/>
      <c r="O47" s="29"/>
    </row>
    <row r="48" spans="3:37" s="1" customFormat="1" ht="14.25">
      <c r="D48" s="27"/>
      <c r="E48" s="28"/>
      <c r="F48" s="27"/>
      <c r="G48" s="28"/>
      <c r="H48" s="29"/>
      <c r="K48" s="352"/>
      <c r="L48" s="352"/>
      <c r="M48" s="353"/>
      <c r="O48" s="29"/>
    </row>
    <row r="49" spans="4:15" s="1" customFormat="1" ht="14.25">
      <c r="D49" s="27"/>
      <c r="E49" s="28"/>
      <c r="F49" s="27"/>
      <c r="G49" s="28"/>
      <c r="H49" s="29"/>
      <c r="K49" s="352"/>
      <c r="L49" s="352"/>
      <c r="M49" s="353"/>
      <c r="O49" s="29"/>
    </row>
    <row r="50" spans="4:15" s="1" customFormat="1" ht="14.25">
      <c r="D50" s="27"/>
      <c r="E50" s="28"/>
      <c r="F50" s="27"/>
      <c r="G50" s="28"/>
      <c r="H50" s="29"/>
      <c r="K50" s="352"/>
      <c r="L50" s="352"/>
      <c r="M50" s="353"/>
      <c r="O50" s="29"/>
    </row>
    <row r="51" spans="4:15" s="1" customFormat="1" ht="14.25">
      <c r="D51" s="27"/>
      <c r="E51" s="28"/>
      <c r="F51" s="27"/>
      <c r="G51" s="28"/>
      <c r="H51" s="29"/>
      <c r="K51" s="352"/>
      <c r="L51" s="352"/>
      <c r="M51" s="353"/>
      <c r="O51" s="29"/>
    </row>
    <row r="52" spans="4:15" s="1" customFormat="1" ht="14.25">
      <c r="D52" s="27"/>
      <c r="E52" s="28"/>
      <c r="F52" s="27"/>
      <c r="G52" s="28"/>
      <c r="H52" s="29"/>
      <c r="K52" s="352"/>
      <c r="L52" s="352"/>
      <c r="M52" s="353"/>
      <c r="O52" s="29"/>
    </row>
    <row r="53" spans="4:15" s="1" customFormat="1" ht="14.25">
      <c r="D53" s="27"/>
      <c r="E53" s="28"/>
      <c r="F53" s="27"/>
      <c r="G53" s="28"/>
      <c r="H53" s="29"/>
      <c r="K53" s="352"/>
      <c r="L53" s="352"/>
      <c r="M53" s="353"/>
      <c r="O53" s="29"/>
    </row>
    <row r="54" spans="4:15" s="1" customFormat="1" ht="14.25">
      <c r="D54" s="27"/>
      <c r="E54" s="28"/>
      <c r="F54" s="27"/>
      <c r="G54" s="28"/>
      <c r="H54" s="29"/>
      <c r="K54" s="352"/>
      <c r="L54" s="352"/>
      <c r="M54" s="353"/>
      <c r="O54" s="29"/>
    </row>
    <row r="55" spans="4:15" s="1" customFormat="1" ht="14.25">
      <c r="D55" s="27"/>
      <c r="E55" s="28"/>
      <c r="F55" s="27"/>
      <c r="G55" s="28"/>
      <c r="H55" s="29"/>
      <c r="K55" s="352"/>
      <c r="L55" s="352"/>
      <c r="M55" s="353"/>
      <c r="O55" s="29"/>
    </row>
    <row r="56" spans="4:15" s="1" customFormat="1" ht="14.25">
      <c r="D56" s="27"/>
      <c r="E56" s="28"/>
      <c r="F56" s="27"/>
      <c r="G56" s="28"/>
      <c r="H56" s="29"/>
      <c r="K56" s="352"/>
      <c r="L56" s="352"/>
      <c r="M56" s="353"/>
      <c r="O56" s="29"/>
    </row>
    <row r="57" spans="4:15" s="1" customFormat="1" ht="14.25">
      <c r="D57" s="27"/>
      <c r="E57" s="28"/>
      <c r="F57" s="27"/>
      <c r="G57" s="28"/>
      <c r="H57" s="29"/>
      <c r="K57" s="352"/>
      <c r="L57" s="352"/>
      <c r="M57" s="353"/>
      <c r="O57" s="29"/>
    </row>
    <row r="58" spans="4:15" s="1" customFormat="1" ht="14.25">
      <c r="D58" s="27"/>
      <c r="E58" s="28"/>
      <c r="F58" s="27"/>
      <c r="G58" s="28"/>
      <c r="H58" s="29"/>
      <c r="K58" s="352"/>
      <c r="L58" s="352"/>
      <c r="M58" s="353"/>
      <c r="O58" s="29"/>
    </row>
    <row r="59" spans="4:15" s="1" customFormat="1" ht="14.25">
      <c r="D59" s="27"/>
      <c r="E59" s="28"/>
      <c r="F59" s="27"/>
      <c r="G59" s="28"/>
      <c r="H59" s="29"/>
      <c r="K59" s="352"/>
      <c r="L59" s="352"/>
      <c r="M59" s="353"/>
      <c r="O59" s="29"/>
    </row>
    <row r="60" spans="4:15" s="1" customFormat="1" ht="14.25">
      <c r="D60" s="27"/>
      <c r="E60" s="28"/>
      <c r="F60" s="27"/>
      <c r="G60" s="28"/>
      <c r="H60" s="29"/>
      <c r="K60" s="352"/>
      <c r="L60" s="352"/>
      <c r="M60" s="353"/>
      <c r="O60" s="29"/>
    </row>
    <row r="61" spans="4:15" s="1" customFormat="1" ht="14.25">
      <c r="D61" s="27"/>
      <c r="E61" s="28"/>
      <c r="F61" s="27"/>
      <c r="G61" s="28"/>
      <c r="H61" s="29"/>
      <c r="K61" s="352"/>
      <c r="L61" s="352"/>
      <c r="M61" s="353"/>
      <c r="O61" s="29"/>
    </row>
    <row r="62" spans="4:15" s="1" customFormat="1" ht="14.25">
      <c r="D62" s="27"/>
      <c r="E62" s="28"/>
      <c r="F62" s="27"/>
      <c r="G62" s="28"/>
      <c r="H62" s="29"/>
      <c r="K62" s="352"/>
      <c r="L62" s="352"/>
      <c r="M62" s="353"/>
      <c r="O62" s="29"/>
    </row>
    <row r="63" spans="4:15" s="1" customFormat="1" ht="14.25">
      <c r="D63" s="27"/>
      <c r="E63" s="28"/>
      <c r="F63" s="27"/>
      <c r="G63" s="28"/>
      <c r="H63" s="29"/>
      <c r="K63" s="352"/>
      <c r="L63" s="352"/>
      <c r="M63" s="353"/>
      <c r="O63" s="29"/>
    </row>
    <row r="64" spans="4:15" s="1" customFormat="1" ht="14.25">
      <c r="D64" s="27"/>
      <c r="E64" s="28"/>
      <c r="F64" s="27"/>
      <c r="G64" s="28"/>
      <c r="H64" s="29"/>
      <c r="K64" s="352"/>
      <c r="L64" s="352"/>
      <c r="M64" s="353"/>
      <c r="O64" s="29"/>
    </row>
    <row r="65" spans="4:15" s="1" customFormat="1" ht="14.25">
      <c r="D65" s="27"/>
      <c r="E65" s="28"/>
      <c r="F65" s="27"/>
      <c r="G65" s="28"/>
      <c r="H65" s="29"/>
      <c r="K65" s="352"/>
      <c r="L65" s="352"/>
      <c r="M65" s="353"/>
      <c r="O65" s="29"/>
    </row>
    <row r="66" spans="4:15" s="1" customFormat="1" ht="14.25">
      <c r="D66" s="27"/>
      <c r="E66" s="28"/>
      <c r="F66" s="27"/>
      <c r="G66" s="28"/>
      <c r="H66" s="29"/>
      <c r="K66" s="352"/>
      <c r="L66" s="352"/>
      <c r="M66" s="353"/>
      <c r="O66" s="29"/>
    </row>
    <row r="67" spans="4:15" s="1" customFormat="1" ht="14.25">
      <c r="D67" s="27"/>
      <c r="E67" s="28"/>
      <c r="F67" s="27"/>
      <c r="G67" s="28"/>
      <c r="H67" s="29"/>
      <c r="K67" s="352"/>
      <c r="L67" s="352"/>
      <c r="M67" s="353"/>
      <c r="O67" s="29"/>
    </row>
    <row r="68" spans="4:15" s="1" customFormat="1" ht="14.25">
      <c r="D68" s="27"/>
      <c r="E68" s="28"/>
      <c r="F68" s="27"/>
      <c r="G68" s="28"/>
      <c r="H68" s="29"/>
      <c r="K68" s="352"/>
      <c r="L68" s="352"/>
      <c r="M68" s="353"/>
      <c r="O68" s="29"/>
    </row>
    <row r="69" spans="4:15" s="1" customFormat="1" ht="14.25">
      <c r="D69" s="27"/>
      <c r="E69" s="28"/>
      <c r="F69" s="27"/>
      <c r="G69" s="28"/>
      <c r="H69" s="29"/>
      <c r="K69" s="352"/>
      <c r="L69" s="352"/>
      <c r="M69" s="353"/>
      <c r="O69" s="29"/>
    </row>
    <row r="70" spans="4:15" s="1" customFormat="1" ht="14.25">
      <c r="D70" s="27"/>
      <c r="E70" s="28"/>
      <c r="F70" s="27"/>
      <c r="G70" s="28"/>
      <c r="H70" s="29"/>
      <c r="K70" s="352"/>
      <c r="L70" s="352"/>
      <c r="M70" s="353"/>
      <c r="O70" s="29"/>
    </row>
    <row r="71" spans="4:15" s="1" customFormat="1" ht="14.25">
      <c r="D71" s="27"/>
      <c r="E71" s="28"/>
      <c r="F71" s="27"/>
      <c r="G71" s="28"/>
      <c r="H71" s="29"/>
      <c r="K71" s="352"/>
      <c r="L71" s="352"/>
      <c r="M71" s="353"/>
      <c r="O71" s="29"/>
    </row>
    <row r="72" spans="4:15" s="1" customFormat="1" ht="14.25">
      <c r="D72" s="27"/>
      <c r="E72" s="28"/>
      <c r="F72" s="27"/>
      <c r="G72" s="28"/>
      <c r="H72" s="29"/>
      <c r="K72" s="352"/>
      <c r="L72" s="352"/>
      <c r="M72" s="353"/>
      <c r="O72" s="29"/>
    </row>
    <row r="73" spans="4:15" s="1" customFormat="1" ht="14.25">
      <c r="D73" s="27"/>
      <c r="E73" s="28"/>
      <c r="F73" s="27"/>
      <c r="G73" s="28"/>
      <c r="H73" s="29"/>
      <c r="K73" s="352"/>
      <c r="L73" s="352"/>
      <c r="M73" s="353"/>
      <c r="O73" s="29"/>
    </row>
    <row r="74" spans="4:15" s="1" customFormat="1" ht="14.25">
      <c r="D74" s="27"/>
      <c r="E74" s="28"/>
      <c r="F74" s="27"/>
      <c r="G74" s="28"/>
      <c r="H74" s="29"/>
      <c r="K74" s="352"/>
      <c r="L74" s="352"/>
      <c r="M74" s="353"/>
      <c r="O74" s="29"/>
    </row>
    <row r="75" spans="4:15" s="1" customFormat="1" ht="14.25">
      <c r="D75" s="27"/>
      <c r="E75" s="28"/>
      <c r="F75" s="27"/>
      <c r="G75" s="28"/>
      <c r="H75" s="29"/>
      <c r="K75" s="352"/>
      <c r="L75" s="352"/>
      <c r="M75" s="353"/>
      <c r="O75" s="29"/>
    </row>
    <row r="76" spans="4:15" s="1" customFormat="1" ht="14.25">
      <c r="D76" s="27"/>
      <c r="E76" s="28"/>
      <c r="F76" s="27"/>
      <c r="G76" s="28"/>
      <c r="H76" s="29"/>
      <c r="K76" s="352"/>
      <c r="L76" s="352"/>
      <c r="M76" s="353"/>
      <c r="O76" s="29"/>
    </row>
    <row r="77" spans="4:15" s="1" customFormat="1" ht="14.25">
      <c r="D77" s="27"/>
      <c r="E77" s="28"/>
      <c r="F77" s="27"/>
      <c r="G77" s="28"/>
      <c r="H77" s="29"/>
      <c r="K77" s="352"/>
      <c r="L77" s="352"/>
      <c r="M77" s="353"/>
      <c r="O77" s="29"/>
    </row>
    <row r="78" spans="4:15" s="1" customFormat="1" ht="14.25">
      <c r="D78" s="27"/>
      <c r="E78" s="28"/>
      <c r="F78" s="27"/>
      <c r="G78" s="28"/>
      <c r="H78" s="29"/>
      <c r="K78" s="352"/>
      <c r="L78" s="352"/>
      <c r="M78" s="353"/>
      <c r="O78" s="29"/>
    </row>
    <row r="79" spans="4:15" s="1" customFormat="1" ht="14.25">
      <c r="D79" s="27"/>
      <c r="E79" s="28"/>
      <c r="F79" s="27"/>
      <c r="G79" s="28"/>
      <c r="H79" s="29"/>
      <c r="K79" s="352"/>
      <c r="L79" s="352"/>
      <c r="M79" s="353"/>
      <c r="O79" s="29"/>
    </row>
    <row r="80" spans="4:15" s="1" customFormat="1" ht="14.25">
      <c r="D80" s="27"/>
      <c r="E80" s="28"/>
      <c r="F80" s="27"/>
      <c r="G80" s="28"/>
      <c r="H80" s="29"/>
      <c r="K80" s="352"/>
      <c r="L80" s="352"/>
      <c r="M80" s="353"/>
      <c r="O80" s="29"/>
    </row>
    <row r="81" spans="4:15" s="1" customFormat="1" ht="14.25">
      <c r="D81" s="27"/>
      <c r="E81" s="28"/>
      <c r="F81" s="27"/>
      <c r="G81" s="28"/>
      <c r="H81" s="29"/>
      <c r="K81" s="352"/>
      <c r="L81" s="352"/>
      <c r="M81" s="353"/>
      <c r="O81" s="29"/>
    </row>
    <row r="82" spans="4:15" s="1" customFormat="1" ht="14.25">
      <c r="D82" s="27"/>
      <c r="E82" s="28"/>
      <c r="F82" s="27"/>
      <c r="G82" s="28"/>
      <c r="H82" s="29"/>
      <c r="K82" s="352"/>
      <c r="L82" s="352"/>
      <c r="M82" s="353"/>
      <c r="O82" s="29"/>
    </row>
    <row r="83" spans="4:15" s="1" customFormat="1" ht="14.25">
      <c r="D83" s="27"/>
      <c r="E83" s="28"/>
      <c r="F83" s="27"/>
      <c r="G83" s="28"/>
      <c r="H83" s="29"/>
      <c r="K83" s="352"/>
      <c r="L83" s="352"/>
      <c r="M83" s="353"/>
      <c r="O83" s="29"/>
    </row>
    <row r="84" spans="4:15" s="1" customFormat="1" ht="14.25">
      <c r="D84" s="27"/>
      <c r="E84" s="28"/>
      <c r="F84" s="27"/>
      <c r="G84" s="28"/>
      <c r="H84" s="29"/>
      <c r="K84" s="352"/>
      <c r="L84" s="352"/>
      <c r="M84" s="353"/>
      <c r="O84" s="29"/>
    </row>
    <row r="85" spans="4:15" s="1" customFormat="1" ht="14.25">
      <c r="D85" s="27"/>
      <c r="E85" s="28"/>
      <c r="F85" s="27"/>
      <c r="G85" s="28"/>
      <c r="H85" s="29"/>
      <c r="K85" s="352"/>
      <c r="L85" s="352"/>
      <c r="M85" s="353"/>
      <c r="O85" s="29"/>
    </row>
    <row r="86" spans="4:15" s="1" customFormat="1" ht="14.25">
      <c r="D86" s="27"/>
      <c r="E86" s="28"/>
      <c r="F86" s="27"/>
      <c r="G86" s="28"/>
      <c r="H86" s="29"/>
      <c r="K86" s="352"/>
      <c r="L86" s="352"/>
      <c r="M86" s="353"/>
      <c r="O86" s="29"/>
    </row>
    <row r="87" spans="4:15" s="1" customFormat="1" ht="14.25">
      <c r="D87" s="27"/>
      <c r="E87" s="28"/>
      <c r="F87" s="27"/>
      <c r="G87" s="28"/>
      <c r="H87" s="29"/>
      <c r="K87" s="352"/>
      <c r="L87" s="352"/>
      <c r="M87" s="353"/>
      <c r="O87" s="29"/>
    </row>
    <row r="88" spans="4:15" s="1" customFormat="1" ht="14.25">
      <c r="D88" s="27"/>
      <c r="E88" s="28"/>
      <c r="F88" s="27"/>
      <c r="G88" s="28"/>
      <c r="H88" s="29"/>
      <c r="K88" s="352"/>
      <c r="L88" s="352"/>
      <c r="M88" s="353"/>
      <c r="O88" s="29"/>
    </row>
    <row r="89" spans="4:15" s="1" customFormat="1" ht="14.25">
      <c r="D89" s="27"/>
      <c r="E89" s="28"/>
      <c r="F89" s="27"/>
      <c r="G89" s="28"/>
      <c r="H89" s="29"/>
      <c r="K89" s="352"/>
      <c r="L89" s="352"/>
      <c r="M89" s="353"/>
      <c r="O89" s="29"/>
    </row>
    <row r="90" spans="4:15" s="1" customFormat="1" ht="14.25">
      <c r="D90" s="27"/>
      <c r="E90" s="28"/>
      <c r="F90" s="27"/>
      <c r="G90" s="28"/>
      <c r="H90" s="29"/>
      <c r="K90" s="352"/>
      <c r="L90" s="352"/>
      <c r="M90" s="353"/>
      <c r="O90" s="29"/>
    </row>
    <row r="91" spans="4:15" s="1" customFormat="1" ht="14.25">
      <c r="D91" s="27"/>
      <c r="E91" s="28"/>
      <c r="F91" s="27"/>
      <c r="G91" s="28"/>
      <c r="H91" s="29"/>
      <c r="K91" s="352"/>
      <c r="L91" s="352"/>
      <c r="M91" s="353"/>
      <c r="O91" s="29"/>
    </row>
    <row r="92" spans="4:15" s="1" customFormat="1" ht="14.25">
      <c r="D92" s="27"/>
      <c r="E92" s="28"/>
      <c r="F92" s="27"/>
      <c r="G92" s="28"/>
      <c r="H92" s="29"/>
      <c r="K92" s="352"/>
      <c r="L92" s="352"/>
      <c r="M92" s="353"/>
      <c r="O92" s="29"/>
    </row>
    <row r="93" spans="4:15" s="1" customFormat="1" ht="14.25">
      <c r="D93" s="27"/>
      <c r="E93" s="28"/>
      <c r="F93" s="27"/>
      <c r="G93" s="28"/>
      <c r="H93" s="29"/>
      <c r="K93" s="352"/>
      <c r="L93" s="352"/>
      <c r="M93" s="353"/>
      <c r="O93" s="29"/>
    </row>
    <row r="94" spans="4:15" s="1" customFormat="1" ht="14.25">
      <c r="D94" s="27"/>
      <c r="E94" s="28"/>
      <c r="F94" s="27"/>
      <c r="G94" s="28"/>
      <c r="H94" s="29"/>
      <c r="K94" s="352"/>
      <c r="L94" s="352"/>
      <c r="M94" s="353"/>
      <c r="O94" s="29"/>
    </row>
    <row r="95" spans="4:15" s="1" customFormat="1" ht="14.25">
      <c r="D95" s="27"/>
      <c r="E95" s="28"/>
      <c r="F95" s="27"/>
      <c r="G95" s="28"/>
      <c r="H95" s="29"/>
      <c r="K95" s="352"/>
      <c r="L95" s="352"/>
      <c r="M95" s="353"/>
      <c r="O95" s="29"/>
    </row>
    <row r="96" spans="4:15" s="1" customFormat="1" ht="14.25">
      <c r="D96" s="27"/>
      <c r="E96" s="28"/>
      <c r="F96" s="27"/>
      <c r="G96" s="28"/>
      <c r="H96" s="29"/>
      <c r="K96" s="352"/>
      <c r="L96" s="352"/>
      <c r="M96" s="353"/>
      <c r="O96" s="29"/>
    </row>
    <row r="97" spans="4:15" s="1" customFormat="1" ht="14.25">
      <c r="D97" s="27"/>
      <c r="E97" s="28"/>
      <c r="F97" s="27"/>
      <c r="G97" s="28"/>
      <c r="H97" s="29"/>
      <c r="K97" s="352"/>
      <c r="L97" s="352"/>
      <c r="M97" s="353"/>
      <c r="O97" s="29"/>
    </row>
    <row r="98" spans="4:15" s="1" customFormat="1" ht="14.25">
      <c r="D98" s="27"/>
      <c r="E98" s="28"/>
      <c r="F98" s="27"/>
      <c r="G98" s="28"/>
      <c r="H98" s="29"/>
      <c r="K98" s="352"/>
      <c r="L98" s="352"/>
      <c r="M98" s="353"/>
      <c r="O98" s="29"/>
    </row>
    <row r="99" spans="4:15" s="1" customFormat="1" ht="14.25">
      <c r="D99" s="27"/>
      <c r="E99" s="28"/>
      <c r="F99" s="27"/>
      <c r="G99" s="28"/>
      <c r="H99" s="29"/>
      <c r="K99" s="352"/>
      <c r="L99" s="352"/>
      <c r="M99" s="353"/>
      <c r="O99" s="29"/>
    </row>
    <row r="100" spans="4:15" s="1" customFormat="1" ht="14.25">
      <c r="D100" s="27"/>
      <c r="E100" s="28"/>
      <c r="F100" s="27"/>
      <c r="G100" s="28"/>
      <c r="H100" s="29"/>
      <c r="K100" s="352"/>
      <c r="L100" s="352"/>
      <c r="M100" s="353"/>
      <c r="O100" s="29"/>
    </row>
    <row r="101" spans="4:15" s="1" customFormat="1" ht="14.25">
      <c r="D101" s="27"/>
      <c r="E101" s="28"/>
      <c r="F101" s="27"/>
      <c r="G101" s="28"/>
      <c r="H101" s="29"/>
      <c r="K101" s="352"/>
      <c r="L101" s="352"/>
      <c r="M101" s="353"/>
      <c r="O101" s="29"/>
    </row>
    <row r="102" spans="4:15" s="1" customFormat="1" ht="14.25">
      <c r="D102" s="27"/>
      <c r="E102" s="28"/>
      <c r="F102" s="27"/>
      <c r="G102" s="28"/>
      <c r="H102" s="29"/>
      <c r="K102" s="352"/>
      <c r="L102" s="352"/>
      <c r="M102" s="353"/>
      <c r="O102" s="29"/>
    </row>
    <row r="103" spans="4:15" s="1" customFormat="1" ht="14.25">
      <c r="D103" s="27"/>
      <c r="E103" s="28"/>
      <c r="F103" s="27"/>
      <c r="G103" s="28"/>
      <c r="H103" s="29"/>
      <c r="K103" s="352"/>
      <c r="L103" s="352"/>
      <c r="M103" s="353"/>
      <c r="O103" s="29"/>
    </row>
    <row r="104" spans="4:15" s="1" customFormat="1" ht="14.25">
      <c r="D104" s="27"/>
      <c r="E104" s="28"/>
      <c r="F104" s="27"/>
      <c r="G104" s="28"/>
      <c r="H104" s="29"/>
      <c r="K104" s="352"/>
      <c r="L104" s="352"/>
      <c r="M104" s="353"/>
      <c r="O104" s="29"/>
    </row>
    <row r="105" spans="4:15" s="1" customFormat="1" ht="14.25">
      <c r="D105" s="27"/>
      <c r="E105" s="28"/>
      <c r="F105" s="27"/>
      <c r="G105" s="28"/>
      <c r="H105" s="29"/>
      <c r="K105" s="352"/>
      <c r="L105" s="352"/>
      <c r="M105" s="353"/>
      <c r="O105" s="29"/>
    </row>
    <row r="106" spans="4:15" s="1" customFormat="1" ht="14.25">
      <c r="D106" s="27"/>
      <c r="E106" s="28"/>
      <c r="F106" s="27"/>
      <c r="G106" s="28"/>
      <c r="H106" s="29"/>
      <c r="K106" s="352"/>
      <c r="L106" s="352"/>
      <c r="M106" s="353"/>
      <c r="O106" s="29"/>
    </row>
    <row r="107" spans="4:15" s="1" customFormat="1" ht="14.25">
      <c r="D107" s="27"/>
      <c r="E107" s="28"/>
      <c r="F107" s="27"/>
      <c r="G107" s="28"/>
      <c r="H107" s="29"/>
      <c r="K107" s="352"/>
      <c r="L107" s="352"/>
      <c r="M107" s="353"/>
      <c r="O107" s="29"/>
    </row>
    <row r="108" spans="4:15" s="1" customFormat="1" ht="14.25">
      <c r="D108" s="27"/>
      <c r="E108" s="28"/>
      <c r="F108" s="27"/>
      <c r="G108" s="28"/>
      <c r="H108" s="29"/>
      <c r="K108" s="352"/>
      <c r="L108" s="352"/>
      <c r="M108" s="353"/>
      <c r="O108" s="29"/>
    </row>
    <row r="109" spans="4:15" s="1" customFormat="1" ht="14.25">
      <c r="D109" s="27"/>
      <c r="E109" s="28"/>
      <c r="F109" s="27"/>
      <c r="G109" s="28"/>
      <c r="H109" s="29"/>
      <c r="K109" s="352"/>
      <c r="L109" s="352"/>
      <c r="M109" s="353"/>
      <c r="O109" s="29"/>
    </row>
    <row r="110" spans="4:15" s="1" customFormat="1" ht="14.25">
      <c r="D110" s="27"/>
      <c r="E110" s="28"/>
      <c r="F110" s="27"/>
      <c r="G110" s="28"/>
      <c r="H110" s="29"/>
      <c r="K110" s="352"/>
      <c r="L110" s="352"/>
      <c r="M110" s="353"/>
      <c r="O110" s="29"/>
    </row>
    <row r="111" spans="4:15" s="1" customFormat="1" ht="14.25">
      <c r="D111" s="27"/>
      <c r="E111" s="28"/>
      <c r="F111" s="27"/>
      <c r="G111" s="28"/>
      <c r="H111" s="29"/>
      <c r="K111" s="352"/>
      <c r="L111" s="352"/>
      <c r="M111" s="353"/>
      <c r="O111" s="29"/>
    </row>
    <row r="112" spans="4:15" s="1" customFormat="1" ht="14.25">
      <c r="D112" s="27"/>
      <c r="E112" s="28"/>
      <c r="F112" s="27"/>
      <c r="G112" s="28"/>
      <c r="H112" s="29"/>
      <c r="K112" s="352"/>
      <c r="L112" s="352"/>
      <c r="M112" s="353"/>
      <c r="O112" s="29"/>
    </row>
    <row r="113" spans="4:15" s="1" customFormat="1" ht="14.25">
      <c r="D113" s="27"/>
      <c r="E113" s="28"/>
      <c r="F113" s="27"/>
      <c r="G113" s="28"/>
      <c r="H113" s="29"/>
      <c r="K113" s="352"/>
      <c r="L113" s="352"/>
      <c r="M113" s="353"/>
      <c r="O113" s="29"/>
    </row>
    <row r="114" spans="4:15" s="1" customFormat="1" ht="14.25">
      <c r="D114" s="27"/>
      <c r="E114" s="28"/>
      <c r="F114" s="27"/>
      <c r="G114" s="28"/>
      <c r="H114" s="29"/>
      <c r="K114" s="352"/>
      <c r="L114" s="352"/>
      <c r="M114" s="353"/>
      <c r="O114" s="29"/>
    </row>
    <row r="115" spans="4:15" s="1" customFormat="1" ht="14.25">
      <c r="D115" s="27"/>
      <c r="E115" s="28"/>
      <c r="F115" s="27"/>
      <c r="G115" s="28"/>
      <c r="H115" s="29"/>
      <c r="K115" s="352"/>
      <c r="L115" s="352"/>
      <c r="M115" s="353"/>
      <c r="O115" s="29"/>
    </row>
    <row r="116" spans="4:15" s="1" customFormat="1" ht="14.25">
      <c r="D116" s="27"/>
      <c r="E116" s="28"/>
      <c r="F116" s="27"/>
      <c r="G116" s="28"/>
      <c r="H116" s="29"/>
      <c r="K116" s="352"/>
      <c r="L116" s="352"/>
      <c r="M116" s="353"/>
      <c r="O116" s="29"/>
    </row>
    <row r="117" spans="4:15" s="1" customFormat="1" ht="14.25">
      <c r="D117" s="27"/>
      <c r="E117" s="28"/>
      <c r="F117" s="27"/>
      <c r="G117" s="28"/>
      <c r="H117" s="29"/>
      <c r="K117" s="352"/>
      <c r="L117" s="352"/>
      <c r="M117" s="353"/>
      <c r="O117" s="29"/>
    </row>
    <row r="118" spans="4:15" s="1" customFormat="1" ht="14.25">
      <c r="D118" s="27"/>
      <c r="E118" s="28"/>
      <c r="F118" s="27"/>
      <c r="G118" s="28"/>
      <c r="H118" s="29"/>
      <c r="K118" s="352"/>
      <c r="L118" s="352"/>
      <c r="M118" s="353"/>
      <c r="O118" s="29"/>
    </row>
    <row r="119" spans="4:15" s="1" customFormat="1" ht="14.25">
      <c r="D119" s="27"/>
      <c r="E119" s="28"/>
      <c r="F119" s="27"/>
      <c r="G119" s="28"/>
      <c r="H119" s="29"/>
      <c r="K119" s="352"/>
      <c r="L119" s="352"/>
      <c r="M119" s="353"/>
      <c r="O119" s="29"/>
    </row>
    <row r="120" spans="4:15" s="1" customFormat="1" ht="14.25">
      <c r="D120" s="27"/>
      <c r="E120" s="28"/>
      <c r="F120" s="27"/>
      <c r="G120" s="28"/>
      <c r="H120" s="29"/>
      <c r="K120" s="352"/>
      <c r="L120" s="352"/>
      <c r="M120" s="353"/>
      <c r="O120" s="29"/>
    </row>
    <row r="121" spans="4:15" s="1" customFormat="1" ht="14.25">
      <c r="D121" s="27"/>
      <c r="E121" s="28"/>
      <c r="F121" s="27"/>
      <c r="G121" s="28"/>
      <c r="H121" s="29"/>
      <c r="K121" s="352"/>
      <c r="L121" s="352"/>
      <c r="M121" s="353"/>
      <c r="O121" s="29"/>
    </row>
    <row r="122" spans="4:15" s="1" customFormat="1" ht="14.25">
      <c r="D122" s="27"/>
      <c r="E122" s="28"/>
      <c r="F122" s="27"/>
      <c r="G122" s="28"/>
      <c r="H122" s="29"/>
      <c r="K122" s="352"/>
      <c r="L122" s="352"/>
      <c r="M122" s="353"/>
      <c r="O122" s="29"/>
    </row>
    <row r="123" spans="4:15" s="1" customFormat="1" ht="14.25">
      <c r="D123" s="27"/>
      <c r="E123" s="28"/>
      <c r="F123" s="27"/>
      <c r="G123" s="28"/>
      <c r="H123" s="29"/>
      <c r="K123" s="352"/>
      <c r="L123" s="352"/>
      <c r="M123" s="353"/>
      <c r="O123" s="29"/>
    </row>
    <row r="124" spans="4:15" s="1" customFormat="1" ht="14.25">
      <c r="D124" s="27"/>
      <c r="E124" s="28"/>
      <c r="F124" s="27"/>
      <c r="G124" s="28"/>
      <c r="H124" s="29"/>
      <c r="K124" s="352"/>
      <c r="L124" s="352"/>
      <c r="M124" s="353"/>
      <c r="O124" s="29"/>
    </row>
    <row r="125" spans="4:15" s="1" customFormat="1" ht="14.25">
      <c r="D125" s="27"/>
      <c r="E125" s="28"/>
      <c r="F125" s="27"/>
      <c r="G125" s="28"/>
      <c r="H125" s="29"/>
      <c r="K125" s="352"/>
      <c r="L125" s="352"/>
      <c r="M125" s="353"/>
      <c r="O125" s="29"/>
    </row>
    <row r="126" spans="4:15" s="1" customFormat="1" ht="14.25">
      <c r="D126" s="27"/>
      <c r="E126" s="28"/>
      <c r="F126" s="27"/>
      <c r="G126" s="28"/>
      <c r="H126" s="29"/>
      <c r="K126" s="352"/>
      <c r="L126" s="352"/>
      <c r="M126" s="353"/>
      <c r="O126" s="29"/>
    </row>
    <row r="127" spans="4:15" s="1" customFormat="1" ht="14.25">
      <c r="D127" s="27"/>
      <c r="E127" s="28"/>
      <c r="F127" s="27"/>
      <c r="G127" s="28"/>
      <c r="H127" s="29"/>
      <c r="K127" s="352"/>
      <c r="L127" s="352"/>
      <c r="M127" s="353"/>
      <c r="O127" s="29"/>
    </row>
    <row r="128" spans="4:15" s="1" customFormat="1" ht="14.25">
      <c r="D128" s="27"/>
      <c r="E128" s="28"/>
      <c r="F128" s="27"/>
      <c r="G128" s="28"/>
      <c r="H128" s="29"/>
      <c r="K128" s="352"/>
      <c r="L128" s="352"/>
      <c r="M128" s="353"/>
      <c r="O128" s="29"/>
    </row>
    <row r="129" spans="4:15" s="1" customFormat="1" ht="14.25">
      <c r="D129" s="27"/>
      <c r="E129" s="28"/>
      <c r="F129" s="27"/>
      <c r="G129" s="28"/>
      <c r="H129" s="29"/>
      <c r="K129" s="352"/>
      <c r="L129" s="352"/>
      <c r="M129" s="353"/>
      <c r="O129" s="29"/>
    </row>
    <row r="130" spans="4:15" s="1" customFormat="1" ht="14.25">
      <c r="D130" s="27"/>
      <c r="E130" s="28"/>
      <c r="F130" s="27"/>
      <c r="G130" s="28"/>
      <c r="H130" s="29"/>
      <c r="K130" s="352"/>
      <c r="L130" s="352"/>
      <c r="M130" s="353"/>
      <c r="O130" s="29"/>
    </row>
    <row r="131" spans="4:15" s="1" customFormat="1" ht="14.25">
      <c r="D131" s="27"/>
      <c r="E131" s="28"/>
      <c r="F131" s="27"/>
      <c r="G131" s="28"/>
      <c r="H131" s="29"/>
      <c r="K131" s="352"/>
      <c r="L131" s="352"/>
      <c r="M131" s="353"/>
      <c r="O131" s="29"/>
    </row>
    <row r="132" spans="4:15" s="1" customFormat="1" ht="14.25">
      <c r="D132" s="27"/>
      <c r="E132" s="28"/>
      <c r="F132" s="27"/>
      <c r="G132" s="28"/>
      <c r="H132" s="29"/>
      <c r="K132" s="352"/>
      <c r="L132" s="352"/>
      <c r="M132" s="353"/>
      <c r="O132" s="29"/>
    </row>
    <row r="133" spans="4:15" s="1" customFormat="1" ht="14.25">
      <c r="D133" s="27"/>
      <c r="E133" s="28"/>
      <c r="F133" s="27"/>
      <c r="G133" s="28"/>
      <c r="H133" s="29"/>
      <c r="K133" s="352"/>
      <c r="L133" s="352"/>
      <c r="M133" s="353"/>
      <c r="O133" s="29"/>
    </row>
    <row r="134" spans="4:15" s="1" customFormat="1" ht="14.25">
      <c r="D134" s="27"/>
      <c r="E134" s="28"/>
      <c r="F134" s="27"/>
      <c r="G134" s="28"/>
      <c r="H134" s="29"/>
      <c r="K134" s="352"/>
      <c r="L134" s="352"/>
      <c r="M134" s="353"/>
      <c r="O134" s="29"/>
    </row>
    <row r="135" spans="4:15" s="1" customFormat="1" ht="14.25">
      <c r="D135" s="27"/>
      <c r="E135" s="28"/>
      <c r="F135" s="27"/>
      <c r="G135" s="28"/>
      <c r="H135" s="29"/>
      <c r="K135" s="352"/>
      <c r="L135" s="352"/>
      <c r="M135" s="353"/>
      <c r="O135" s="29"/>
    </row>
    <row r="136" spans="4:15" s="1" customFormat="1" ht="14.25">
      <c r="D136" s="27"/>
      <c r="E136" s="28"/>
      <c r="F136" s="27"/>
      <c r="G136" s="28"/>
      <c r="H136" s="29"/>
      <c r="K136" s="352"/>
      <c r="L136" s="352"/>
      <c r="M136" s="353"/>
      <c r="O136" s="29"/>
    </row>
    <row r="137" spans="4:15" s="1" customFormat="1" ht="14.25">
      <c r="D137" s="27"/>
      <c r="E137" s="28"/>
      <c r="F137" s="27"/>
      <c r="G137" s="28"/>
      <c r="H137" s="29"/>
      <c r="K137" s="352"/>
      <c r="L137" s="352"/>
      <c r="M137" s="353"/>
      <c r="O137" s="29"/>
    </row>
    <row r="138" spans="4:15" s="1" customFormat="1" ht="14.25">
      <c r="D138" s="27"/>
      <c r="E138" s="28"/>
      <c r="F138" s="27"/>
      <c r="G138" s="28"/>
      <c r="H138" s="29"/>
      <c r="K138" s="352"/>
      <c r="L138" s="352"/>
      <c r="M138" s="353"/>
      <c r="O138" s="29"/>
    </row>
    <row r="139" spans="4:15" s="1" customFormat="1" ht="14.25">
      <c r="D139" s="27"/>
      <c r="E139" s="28"/>
      <c r="F139" s="27"/>
      <c r="G139" s="28"/>
      <c r="H139" s="29"/>
      <c r="K139" s="352"/>
      <c r="L139" s="352"/>
      <c r="M139" s="353"/>
      <c r="O139" s="29"/>
    </row>
    <row r="140" spans="4:15" s="1" customFormat="1" ht="14.25">
      <c r="D140" s="27"/>
      <c r="E140" s="28"/>
      <c r="F140" s="27"/>
      <c r="G140" s="28"/>
      <c r="H140" s="29"/>
      <c r="K140" s="352"/>
      <c r="L140" s="352"/>
      <c r="M140" s="353"/>
      <c r="O140" s="29"/>
    </row>
    <row r="141" spans="4:15" s="1" customFormat="1" ht="14.25">
      <c r="D141" s="27"/>
      <c r="E141" s="28"/>
      <c r="F141" s="27"/>
      <c r="G141" s="28"/>
      <c r="H141" s="29"/>
      <c r="K141" s="352"/>
      <c r="L141" s="352"/>
      <c r="M141" s="353"/>
      <c r="O141" s="29"/>
    </row>
    <row r="142" spans="4:15" s="1" customFormat="1" ht="14.25">
      <c r="D142" s="27"/>
      <c r="E142" s="28"/>
      <c r="F142" s="27"/>
      <c r="G142" s="28"/>
      <c r="H142" s="29"/>
      <c r="K142" s="352"/>
      <c r="L142" s="352"/>
      <c r="M142" s="353"/>
      <c r="O142" s="29"/>
    </row>
    <row r="143" spans="4:15" s="1" customFormat="1" ht="14.25">
      <c r="D143" s="27"/>
      <c r="E143" s="28"/>
      <c r="F143" s="27"/>
      <c r="G143" s="28"/>
      <c r="H143" s="29"/>
      <c r="K143" s="352"/>
      <c r="L143" s="352"/>
      <c r="M143" s="353"/>
      <c r="O143" s="29"/>
    </row>
    <row r="144" spans="4:15" s="1" customFormat="1" ht="14.25">
      <c r="D144" s="27"/>
      <c r="E144" s="28"/>
      <c r="F144" s="27"/>
      <c r="G144" s="28"/>
      <c r="H144" s="29"/>
      <c r="K144" s="352"/>
      <c r="L144" s="352"/>
      <c r="M144" s="353"/>
      <c r="O144" s="29"/>
    </row>
    <row r="145" spans="4:15" s="1" customFormat="1" ht="14.25">
      <c r="D145" s="27"/>
      <c r="E145" s="28"/>
      <c r="F145" s="27"/>
      <c r="G145" s="28"/>
      <c r="H145" s="29"/>
      <c r="K145" s="352"/>
      <c r="L145" s="352"/>
      <c r="M145" s="353"/>
      <c r="O145" s="29"/>
    </row>
    <row r="146" spans="4:15" s="1" customFormat="1" ht="14.25">
      <c r="D146" s="27"/>
      <c r="E146" s="28"/>
      <c r="F146" s="27"/>
      <c r="G146" s="28"/>
      <c r="H146" s="29"/>
      <c r="K146" s="352"/>
      <c r="L146" s="352"/>
      <c r="M146" s="353"/>
      <c r="O146" s="29"/>
    </row>
    <row r="147" spans="4:15" s="1" customFormat="1" ht="14.25">
      <c r="D147" s="27"/>
      <c r="E147" s="28"/>
      <c r="F147" s="27"/>
      <c r="G147" s="28"/>
      <c r="H147" s="29"/>
      <c r="K147" s="352"/>
      <c r="L147" s="352"/>
      <c r="M147" s="353"/>
      <c r="O147" s="29"/>
    </row>
    <row r="148" spans="4:15" s="1" customFormat="1" ht="14.25">
      <c r="D148" s="27"/>
      <c r="E148" s="28"/>
      <c r="F148" s="27"/>
      <c r="G148" s="28"/>
      <c r="H148" s="29"/>
      <c r="K148" s="352"/>
      <c r="L148" s="352"/>
      <c r="M148" s="353"/>
      <c r="O148" s="29"/>
    </row>
    <row r="149" spans="4:15" s="1" customFormat="1" ht="14.25">
      <c r="D149" s="27"/>
      <c r="E149" s="28"/>
      <c r="F149" s="27"/>
      <c r="G149" s="28"/>
      <c r="H149" s="29"/>
      <c r="K149" s="352"/>
      <c r="L149" s="352"/>
      <c r="M149" s="353"/>
      <c r="O149" s="29"/>
    </row>
    <row r="150" spans="4:15" s="1" customFormat="1" ht="14.25">
      <c r="D150" s="27"/>
      <c r="E150" s="28"/>
      <c r="F150" s="27"/>
      <c r="G150" s="28"/>
      <c r="H150" s="29"/>
      <c r="K150" s="352"/>
      <c r="L150" s="352"/>
      <c r="M150" s="353"/>
      <c r="O150" s="29"/>
    </row>
    <row r="151" spans="4:15" s="1" customFormat="1" ht="14.25">
      <c r="D151" s="27"/>
      <c r="E151" s="28"/>
      <c r="F151" s="27"/>
      <c r="G151" s="28"/>
      <c r="H151" s="29"/>
      <c r="K151" s="352"/>
      <c r="L151" s="352"/>
      <c r="M151" s="353"/>
      <c r="O151" s="29"/>
    </row>
    <row r="152" spans="4:15" s="1" customFormat="1" ht="14.25">
      <c r="D152" s="27"/>
      <c r="E152" s="28"/>
      <c r="F152" s="27"/>
      <c r="G152" s="28"/>
      <c r="H152" s="29"/>
      <c r="K152" s="352"/>
      <c r="L152" s="352"/>
      <c r="M152" s="353"/>
      <c r="O152" s="29"/>
    </row>
    <row r="153" spans="4:15" s="1" customFormat="1" ht="14.25">
      <c r="D153" s="27"/>
      <c r="E153" s="28"/>
      <c r="F153" s="27"/>
      <c r="G153" s="28"/>
      <c r="H153" s="29"/>
      <c r="K153" s="352"/>
      <c r="L153" s="352"/>
      <c r="M153" s="353"/>
      <c r="O153" s="29"/>
    </row>
    <row r="154" spans="4:15" s="1" customFormat="1" ht="14.25">
      <c r="D154" s="27"/>
      <c r="E154" s="28"/>
      <c r="F154" s="27"/>
      <c r="G154" s="28"/>
      <c r="H154" s="29"/>
      <c r="K154" s="352"/>
      <c r="L154" s="352"/>
      <c r="M154" s="353"/>
      <c r="O154" s="29"/>
    </row>
    <row r="155" spans="4:15" s="1" customFormat="1" ht="14.25">
      <c r="D155" s="27"/>
      <c r="E155" s="28"/>
      <c r="F155" s="27"/>
      <c r="G155" s="28"/>
      <c r="H155" s="29"/>
      <c r="K155" s="352"/>
      <c r="L155" s="352"/>
      <c r="M155" s="353"/>
      <c r="O155" s="29"/>
    </row>
    <row r="156" spans="4:15" s="1" customFormat="1" ht="14.25">
      <c r="D156" s="27"/>
      <c r="E156" s="28"/>
      <c r="F156" s="27"/>
      <c r="G156" s="28"/>
      <c r="H156" s="29"/>
      <c r="K156" s="352"/>
      <c r="L156" s="352"/>
      <c r="M156" s="353"/>
      <c r="O156" s="29"/>
    </row>
    <row r="157" spans="4:15" s="1" customFormat="1" ht="14.25">
      <c r="D157" s="27"/>
      <c r="E157" s="28"/>
      <c r="F157" s="27"/>
      <c r="G157" s="28"/>
      <c r="H157" s="29"/>
      <c r="K157" s="352"/>
      <c r="L157" s="352"/>
      <c r="M157" s="353"/>
      <c r="O157" s="29"/>
    </row>
    <row r="158" spans="4:15" s="1" customFormat="1" ht="14.25">
      <c r="D158" s="27"/>
      <c r="E158" s="28"/>
      <c r="F158" s="27"/>
      <c r="G158" s="28"/>
      <c r="H158" s="29"/>
      <c r="K158" s="352"/>
      <c r="L158" s="352"/>
      <c r="M158" s="353"/>
      <c r="O158" s="29"/>
    </row>
    <row r="159" spans="4:15" s="1" customFormat="1" ht="14.25">
      <c r="D159" s="27"/>
      <c r="E159" s="28"/>
      <c r="F159" s="27"/>
      <c r="G159" s="28"/>
      <c r="H159" s="29"/>
      <c r="K159" s="352"/>
      <c r="L159" s="352"/>
      <c r="M159" s="353"/>
      <c r="O159" s="29"/>
    </row>
    <row r="160" spans="4:15" s="1" customFormat="1" ht="14.25">
      <c r="D160" s="27"/>
      <c r="E160" s="28"/>
      <c r="F160" s="27"/>
      <c r="G160" s="28"/>
      <c r="H160" s="29"/>
      <c r="K160" s="352"/>
      <c r="L160" s="352"/>
      <c r="M160" s="353"/>
      <c r="O160" s="29"/>
    </row>
    <row r="161" spans="4:15" s="1" customFormat="1" ht="14.25">
      <c r="D161" s="27"/>
      <c r="E161" s="28"/>
      <c r="F161" s="27"/>
      <c r="G161" s="28"/>
      <c r="H161" s="29"/>
      <c r="K161" s="352"/>
      <c r="L161" s="352"/>
      <c r="M161" s="353"/>
      <c r="O161" s="29"/>
    </row>
    <row r="162" spans="4:15" s="1" customFormat="1" ht="14.25">
      <c r="D162" s="27"/>
      <c r="E162" s="28"/>
      <c r="F162" s="27"/>
      <c r="G162" s="28"/>
      <c r="H162" s="29"/>
      <c r="K162" s="352"/>
      <c r="L162" s="352"/>
      <c r="M162" s="353"/>
      <c r="O162" s="29"/>
    </row>
    <row r="163" spans="4:15" s="1" customFormat="1" ht="14.25">
      <c r="D163" s="27"/>
      <c r="E163" s="28"/>
      <c r="F163" s="27"/>
      <c r="G163" s="28"/>
      <c r="H163" s="29"/>
      <c r="K163" s="352"/>
      <c r="L163" s="352"/>
      <c r="M163" s="353"/>
      <c r="O163" s="29"/>
    </row>
    <row r="164" spans="4:15" s="1" customFormat="1" ht="14.25">
      <c r="D164" s="27"/>
      <c r="E164" s="28"/>
      <c r="F164" s="27"/>
      <c r="G164" s="28"/>
      <c r="H164" s="29"/>
      <c r="K164" s="352"/>
      <c r="L164" s="352"/>
      <c r="M164" s="353"/>
      <c r="O164" s="29"/>
    </row>
    <row r="165" spans="4:15" s="1" customFormat="1" ht="14.25">
      <c r="D165" s="27"/>
      <c r="E165" s="28"/>
      <c r="F165" s="27"/>
      <c r="G165" s="28"/>
      <c r="H165" s="29"/>
      <c r="K165" s="352"/>
      <c r="L165" s="352"/>
      <c r="M165" s="353"/>
      <c r="O165" s="29"/>
    </row>
    <row r="166" spans="4:15" s="1" customFormat="1" ht="14.25">
      <c r="D166" s="27"/>
      <c r="E166" s="28"/>
      <c r="F166" s="27"/>
      <c r="G166" s="28"/>
      <c r="H166" s="29"/>
      <c r="K166" s="352"/>
      <c r="L166" s="352"/>
      <c r="M166" s="353"/>
      <c r="O166" s="29"/>
    </row>
    <row r="167" spans="4:15" s="1" customFormat="1" ht="14.25">
      <c r="D167" s="27"/>
      <c r="E167" s="28"/>
      <c r="F167" s="27"/>
      <c r="G167" s="28"/>
      <c r="H167" s="29"/>
      <c r="K167" s="352"/>
      <c r="L167" s="352"/>
      <c r="M167" s="353"/>
      <c r="O167" s="29"/>
    </row>
    <row r="168" spans="4:15" s="1" customFormat="1" ht="14.25">
      <c r="D168" s="27"/>
      <c r="E168" s="28"/>
      <c r="F168" s="27"/>
      <c r="G168" s="28"/>
      <c r="H168" s="29"/>
      <c r="K168" s="352"/>
      <c r="L168" s="352"/>
      <c r="M168" s="353"/>
      <c r="O168" s="29"/>
    </row>
    <row r="169" spans="4:15" s="1" customFormat="1" ht="14.25">
      <c r="D169" s="27"/>
      <c r="E169" s="28"/>
      <c r="F169" s="27"/>
      <c r="G169" s="28"/>
      <c r="H169" s="29"/>
      <c r="K169" s="352"/>
      <c r="L169" s="352"/>
      <c r="M169" s="353"/>
      <c r="O169" s="29"/>
    </row>
    <row r="170" spans="4:15" s="1" customFormat="1" ht="14.25">
      <c r="D170" s="27"/>
      <c r="E170" s="28"/>
      <c r="F170" s="27"/>
      <c r="G170" s="28"/>
      <c r="H170" s="29"/>
      <c r="K170" s="352"/>
      <c r="L170" s="352"/>
      <c r="M170" s="353"/>
      <c r="O170" s="29"/>
    </row>
    <row r="171" spans="4:15" s="1" customFormat="1" ht="14.25">
      <c r="D171" s="27"/>
      <c r="E171" s="28"/>
      <c r="F171" s="27"/>
      <c r="G171" s="28"/>
      <c r="H171" s="29"/>
      <c r="K171" s="352"/>
      <c r="L171" s="352"/>
      <c r="M171" s="353"/>
      <c r="O171" s="29"/>
    </row>
    <row r="172" spans="4:15" s="1" customFormat="1" ht="14.25">
      <c r="D172" s="27"/>
      <c r="E172" s="28"/>
      <c r="F172" s="27"/>
      <c r="G172" s="28"/>
      <c r="H172" s="29"/>
      <c r="K172" s="352"/>
      <c r="L172" s="352"/>
      <c r="M172" s="353"/>
      <c r="O172" s="29"/>
    </row>
    <row r="173" spans="4:15" s="1" customFormat="1" ht="14.25">
      <c r="D173" s="27"/>
      <c r="E173" s="28"/>
      <c r="F173" s="27"/>
      <c r="G173" s="28"/>
      <c r="H173" s="29"/>
      <c r="K173" s="352"/>
      <c r="L173" s="352"/>
      <c r="M173" s="353"/>
      <c r="O173" s="29"/>
    </row>
    <row r="174" spans="4:15" s="1" customFormat="1" ht="14.25">
      <c r="D174" s="27"/>
      <c r="E174" s="28"/>
      <c r="F174" s="27"/>
      <c r="G174" s="28"/>
      <c r="H174" s="29"/>
      <c r="K174" s="352"/>
      <c r="L174" s="352"/>
      <c r="M174" s="353"/>
      <c r="O174" s="29"/>
    </row>
    <row r="175" spans="4:15" s="1" customFormat="1" ht="14.25">
      <c r="D175" s="27"/>
      <c r="E175" s="28"/>
      <c r="F175" s="27"/>
      <c r="G175" s="28"/>
      <c r="H175" s="29"/>
      <c r="K175" s="352"/>
      <c r="L175" s="352"/>
      <c r="M175" s="353"/>
      <c r="O175" s="29"/>
    </row>
    <row r="176" spans="4:15" s="1" customFormat="1" ht="14.25">
      <c r="D176" s="27"/>
      <c r="E176" s="28"/>
      <c r="F176" s="27"/>
      <c r="G176" s="28"/>
      <c r="H176" s="29"/>
      <c r="K176" s="352"/>
      <c r="L176" s="352"/>
      <c r="M176" s="353"/>
      <c r="O176" s="29"/>
    </row>
    <row r="177" spans="4:15" s="1" customFormat="1" ht="14.25">
      <c r="D177" s="27"/>
      <c r="E177" s="28"/>
      <c r="F177" s="27"/>
      <c r="G177" s="28"/>
      <c r="H177" s="29"/>
      <c r="K177" s="352"/>
      <c r="L177" s="352"/>
      <c r="M177" s="353"/>
      <c r="O177" s="29"/>
    </row>
    <row r="178" spans="4:15" s="1" customFormat="1" ht="14.25">
      <c r="D178" s="27"/>
      <c r="E178" s="28"/>
      <c r="F178" s="27"/>
      <c r="G178" s="28"/>
      <c r="H178" s="29"/>
      <c r="K178" s="352"/>
      <c r="L178" s="352"/>
      <c r="M178" s="353"/>
      <c r="O178" s="29"/>
    </row>
    <row r="179" spans="4:15" s="1" customFormat="1" ht="14.25">
      <c r="D179" s="27"/>
      <c r="E179" s="28"/>
      <c r="F179" s="27"/>
      <c r="G179" s="28"/>
      <c r="H179" s="29"/>
      <c r="K179" s="352"/>
      <c r="L179" s="352"/>
      <c r="M179" s="353"/>
      <c r="O179" s="29"/>
    </row>
    <row r="180" spans="4:15" s="1" customFormat="1" ht="14.25">
      <c r="D180" s="27"/>
      <c r="E180" s="28"/>
      <c r="F180" s="27"/>
      <c r="G180" s="28"/>
      <c r="H180" s="29"/>
      <c r="K180" s="352"/>
      <c r="L180" s="352"/>
      <c r="M180" s="353"/>
      <c r="O180" s="29"/>
    </row>
    <row r="181" spans="4:15" s="1" customFormat="1" ht="14.25">
      <c r="D181" s="27"/>
      <c r="E181" s="28"/>
      <c r="F181" s="27"/>
      <c r="G181" s="28"/>
      <c r="H181" s="29"/>
      <c r="K181" s="352"/>
      <c r="L181" s="352"/>
      <c r="M181" s="353"/>
      <c r="O181" s="29"/>
    </row>
    <row r="182" spans="4:15" s="1" customFormat="1" ht="14.25">
      <c r="D182" s="27"/>
      <c r="E182" s="28"/>
      <c r="F182" s="27"/>
      <c r="G182" s="28"/>
      <c r="H182" s="29"/>
      <c r="K182" s="352"/>
      <c r="L182" s="352"/>
      <c r="M182" s="353"/>
      <c r="O182" s="29"/>
    </row>
    <row r="183" spans="4:15" s="1" customFormat="1" ht="14.25">
      <c r="D183" s="27"/>
      <c r="E183" s="28"/>
      <c r="F183" s="27"/>
      <c r="G183" s="28"/>
      <c r="H183" s="29"/>
      <c r="K183" s="352"/>
      <c r="L183" s="352"/>
      <c r="M183" s="353"/>
      <c r="O183" s="29"/>
    </row>
    <row r="184" spans="4:15" s="1" customFormat="1" ht="14.25">
      <c r="D184" s="27"/>
      <c r="E184" s="28"/>
      <c r="F184" s="27"/>
      <c r="G184" s="28"/>
      <c r="H184" s="29"/>
      <c r="K184" s="352"/>
      <c r="L184" s="352"/>
      <c r="M184" s="353"/>
      <c r="O184" s="29"/>
    </row>
    <row r="185" spans="4:15" s="1" customFormat="1" ht="14.25">
      <c r="D185" s="27"/>
      <c r="E185" s="28"/>
      <c r="F185" s="27"/>
      <c r="G185" s="28"/>
      <c r="H185" s="29"/>
      <c r="K185" s="352"/>
      <c r="L185" s="352"/>
      <c r="M185" s="353"/>
      <c r="O185" s="29"/>
    </row>
    <row r="186" spans="4:15" s="1" customFormat="1" ht="14.25">
      <c r="D186" s="27"/>
      <c r="E186" s="28"/>
      <c r="F186" s="27"/>
      <c r="G186" s="28"/>
      <c r="H186" s="29"/>
      <c r="K186" s="352"/>
      <c r="L186" s="352"/>
      <c r="M186" s="353"/>
      <c r="O186" s="29"/>
    </row>
    <row r="187" spans="4:15" s="1" customFormat="1" ht="14.25">
      <c r="D187" s="27"/>
      <c r="E187" s="28"/>
      <c r="F187" s="27"/>
      <c r="G187" s="28"/>
      <c r="H187" s="29"/>
      <c r="K187" s="352"/>
      <c r="L187" s="352"/>
      <c r="M187" s="353"/>
      <c r="O187" s="29"/>
    </row>
    <row r="188" spans="4:15" s="1" customFormat="1" ht="14.25">
      <c r="D188" s="27"/>
      <c r="E188" s="28"/>
      <c r="F188" s="27"/>
      <c r="G188" s="28"/>
      <c r="H188" s="29"/>
      <c r="K188" s="352"/>
      <c r="L188" s="352"/>
      <c r="M188" s="353"/>
      <c r="O188" s="29"/>
    </row>
    <row r="189" spans="4:15" s="1" customFormat="1" ht="14.25">
      <c r="D189" s="27"/>
      <c r="E189" s="28"/>
      <c r="F189" s="27"/>
      <c r="G189" s="28"/>
      <c r="H189" s="29"/>
      <c r="K189" s="352"/>
      <c r="L189" s="352"/>
      <c r="M189" s="353"/>
      <c r="O189" s="29"/>
    </row>
    <row r="190" spans="4:15" s="1" customFormat="1" ht="14.25">
      <c r="D190" s="27"/>
      <c r="E190" s="28"/>
      <c r="F190" s="27"/>
      <c r="G190" s="28"/>
      <c r="H190" s="29"/>
      <c r="K190" s="352"/>
      <c r="L190" s="352"/>
      <c r="M190" s="353"/>
      <c r="O190" s="29"/>
    </row>
    <row r="191" spans="4:15" s="1" customFormat="1" ht="14.25">
      <c r="D191" s="27"/>
      <c r="E191" s="28"/>
      <c r="F191" s="27"/>
      <c r="G191" s="28"/>
      <c r="H191" s="29"/>
      <c r="K191" s="352"/>
      <c r="L191" s="352"/>
      <c r="M191" s="353"/>
      <c r="O191" s="29"/>
    </row>
    <row r="192" spans="4:15" s="1" customFormat="1" ht="14.25">
      <c r="D192" s="27"/>
      <c r="E192" s="28"/>
      <c r="F192" s="27"/>
      <c r="G192" s="28"/>
      <c r="H192" s="29"/>
      <c r="K192" s="352"/>
      <c r="L192" s="352"/>
      <c r="M192" s="353"/>
      <c r="O192" s="29"/>
    </row>
    <row r="193" spans="4:15" s="1" customFormat="1" ht="14.25">
      <c r="D193" s="27"/>
      <c r="E193" s="28"/>
      <c r="F193" s="27"/>
      <c r="G193" s="28"/>
      <c r="H193" s="29"/>
      <c r="K193" s="352"/>
      <c r="L193" s="352"/>
      <c r="M193" s="353"/>
      <c r="O193" s="29"/>
    </row>
    <row r="194" spans="4:15" s="1" customFormat="1" ht="14.25">
      <c r="D194" s="27"/>
      <c r="E194" s="28"/>
      <c r="F194" s="27"/>
      <c r="G194" s="28"/>
      <c r="H194" s="29"/>
      <c r="K194" s="352"/>
      <c r="L194" s="352"/>
      <c r="M194" s="353"/>
      <c r="O194" s="29"/>
    </row>
    <row r="195" spans="4:15" s="1" customFormat="1" ht="14.25">
      <c r="D195" s="27"/>
      <c r="E195" s="28"/>
      <c r="F195" s="27"/>
      <c r="G195" s="28"/>
      <c r="H195" s="29"/>
      <c r="K195" s="352"/>
      <c r="L195" s="352"/>
      <c r="M195" s="353"/>
      <c r="O195" s="29"/>
    </row>
    <row r="196" spans="4:15" s="1" customFormat="1" ht="14.25">
      <c r="D196" s="27"/>
      <c r="E196" s="28"/>
      <c r="F196" s="27"/>
      <c r="G196" s="28"/>
      <c r="H196" s="29"/>
      <c r="K196" s="352"/>
      <c r="L196" s="352"/>
      <c r="M196" s="353"/>
      <c r="O196" s="29"/>
    </row>
    <row r="197" spans="4:15" s="1" customFormat="1" ht="14.25">
      <c r="D197" s="27"/>
      <c r="E197" s="28"/>
      <c r="F197" s="27"/>
      <c r="G197" s="28"/>
      <c r="H197" s="29"/>
      <c r="K197" s="352"/>
      <c r="L197" s="352"/>
      <c r="M197" s="353"/>
      <c r="O197" s="29"/>
    </row>
    <row r="198" spans="4:15" s="1" customFormat="1" ht="14.25">
      <c r="D198" s="27"/>
      <c r="E198" s="28"/>
      <c r="F198" s="27"/>
      <c r="G198" s="28"/>
      <c r="H198" s="29"/>
      <c r="K198" s="352"/>
      <c r="L198" s="352"/>
      <c r="M198" s="353"/>
      <c r="O198" s="29"/>
    </row>
    <row r="199" spans="4:15" s="1" customFormat="1" ht="14.25">
      <c r="D199" s="27"/>
      <c r="E199" s="28"/>
      <c r="F199" s="27"/>
      <c r="G199" s="28"/>
      <c r="H199" s="29"/>
      <c r="K199" s="352"/>
      <c r="L199" s="352"/>
      <c r="M199" s="353"/>
      <c r="O199" s="29"/>
    </row>
    <row r="200" spans="4:15" s="1" customFormat="1" ht="14.25">
      <c r="D200" s="27"/>
      <c r="E200" s="28"/>
      <c r="F200" s="27"/>
      <c r="G200" s="28"/>
      <c r="H200" s="29"/>
      <c r="K200" s="352"/>
      <c r="L200" s="352"/>
      <c r="M200" s="353"/>
      <c r="O200" s="29"/>
    </row>
    <row r="201" spans="4:15" s="1" customFormat="1" ht="14.25">
      <c r="D201" s="27"/>
      <c r="E201" s="28"/>
      <c r="F201" s="27"/>
      <c r="G201" s="28"/>
      <c r="H201" s="29"/>
      <c r="K201" s="352"/>
      <c r="L201" s="352"/>
      <c r="M201" s="353"/>
      <c r="O201" s="29"/>
    </row>
    <row r="202" spans="4:15" s="1" customFormat="1" ht="14.25">
      <c r="D202" s="27"/>
      <c r="E202" s="28"/>
      <c r="F202" s="27"/>
      <c r="G202" s="28"/>
      <c r="H202" s="29"/>
      <c r="K202" s="352"/>
      <c r="L202" s="352"/>
      <c r="M202" s="353"/>
      <c r="O202" s="29"/>
    </row>
    <row r="203" spans="4:15" s="1" customFormat="1" ht="14.25">
      <c r="D203" s="27"/>
      <c r="E203" s="28"/>
      <c r="F203" s="27"/>
      <c r="G203" s="28"/>
      <c r="H203" s="29"/>
      <c r="K203" s="352"/>
      <c r="L203" s="352"/>
      <c r="M203" s="353"/>
      <c r="O203" s="29"/>
    </row>
    <row r="204" spans="4:15" s="1" customFormat="1" ht="14.25">
      <c r="D204" s="27"/>
      <c r="E204" s="28"/>
      <c r="F204" s="27"/>
      <c r="G204" s="28"/>
      <c r="H204" s="29"/>
      <c r="K204" s="352"/>
      <c r="L204" s="352"/>
      <c r="M204" s="353"/>
      <c r="O204" s="29"/>
    </row>
    <row r="205" spans="4:15" s="1" customFormat="1" ht="14.25">
      <c r="D205" s="27"/>
      <c r="E205" s="28"/>
      <c r="F205" s="27"/>
      <c r="G205" s="28"/>
      <c r="H205" s="29"/>
      <c r="K205" s="352"/>
      <c r="L205" s="352"/>
      <c r="M205" s="353"/>
      <c r="O205" s="29"/>
    </row>
    <row r="206" spans="4:15" s="1" customFormat="1" ht="14.25">
      <c r="D206" s="27"/>
      <c r="E206" s="28"/>
      <c r="F206" s="27"/>
      <c r="G206" s="28"/>
      <c r="H206" s="29"/>
      <c r="K206" s="352"/>
      <c r="L206" s="352"/>
      <c r="M206" s="353"/>
      <c r="O206" s="29"/>
    </row>
    <row r="207" spans="4:15" s="1" customFormat="1" ht="14.25">
      <c r="D207" s="27"/>
      <c r="E207" s="28"/>
      <c r="F207" s="27"/>
      <c r="G207" s="28"/>
      <c r="H207" s="29"/>
      <c r="K207" s="352"/>
      <c r="L207" s="352"/>
      <c r="M207" s="353"/>
      <c r="O207" s="29"/>
    </row>
    <row r="208" spans="4:15" s="1" customFormat="1" ht="14.25">
      <c r="D208" s="27"/>
      <c r="E208" s="28"/>
      <c r="F208" s="27"/>
      <c r="G208" s="28"/>
      <c r="H208" s="29"/>
      <c r="K208" s="352"/>
      <c r="L208" s="352"/>
      <c r="M208" s="353"/>
      <c r="O208" s="29"/>
    </row>
    <row r="209" spans="4:15" s="1" customFormat="1" ht="14.25">
      <c r="D209" s="27"/>
      <c r="E209" s="28"/>
      <c r="F209" s="27"/>
      <c r="G209" s="28"/>
      <c r="H209" s="29"/>
      <c r="K209" s="352"/>
      <c r="L209" s="352"/>
      <c r="M209" s="353"/>
      <c r="O209" s="29"/>
    </row>
    <row r="210" spans="4:15" s="1" customFormat="1" ht="14.25">
      <c r="D210" s="27"/>
      <c r="E210" s="28"/>
      <c r="F210" s="27"/>
      <c r="G210" s="28"/>
      <c r="H210" s="29"/>
      <c r="K210" s="352"/>
      <c r="L210" s="352"/>
      <c r="M210" s="353"/>
      <c r="O210" s="29"/>
    </row>
    <row r="211" spans="4:15" s="1" customFormat="1" ht="14.25">
      <c r="D211" s="27"/>
      <c r="E211" s="28"/>
      <c r="F211" s="27"/>
      <c r="G211" s="28"/>
      <c r="H211" s="29"/>
      <c r="K211" s="352"/>
      <c r="L211" s="352"/>
      <c r="M211" s="353"/>
      <c r="O211" s="29"/>
    </row>
    <row r="212" spans="4:15" s="1" customFormat="1" ht="14.25">
      <c r="D212" s="27"/>
      <c r="E212" s="28"/>
      <c r="F212" s="27"/>
      <c r="G212" s="28"/>
      <c r="H212" s="29"/>
      <c r="K212" s="352"/>
      <c r="L212" s="352"/>
      <c r="M212" s="353"/>
      <c r="O212" s="29"/>
    </row>
    <row r="213" spans="4:15" s="1" customFormat="1" ht="14.25">
      <c r="D213" s="27"/>
      <c r="E213" s="28"/>
      <c r="F213" s="27"/>
      <c r="G213" s="28"/>
      <c r="H213" s="29"/>
      <c r="K213" s="352"/>
      <c r="L213" s="352"/>
      <c r="M213" s="353"/>
      <c r="O213" s="29"/>
    </row>
    <row r="214" spans="4:15" s="1" customFormat="1" ht="14.25">
      <c r="D214" s="27"/>
      <c r="E214" s="28"/>
      <c r="F214" s="27"/>
      <c r="G214" s="28"/>
      <c r="H214" s="29"/>
      <c r="K214" s="352"/>
      <c r="L214" s="352"/>
      <c r="M214" s="353"/>
      <c r="O214" s="29"/>
    </row>
    <row r="215" spans="4:15" s="1" customFormat="1" ht="14.25">
      <c r="D215" s="27"/>
      <c r="E215" s="28"/>
      <c r="F215" s="27"/>
      <c r="G215" s="28"/>
      <c r="H215" s="29"/>
      <c r="K215" s="352"/>
      <c r="L215" s="352"/>
      <c r="M215" s="353"/>
      <c r="O215" s="29"/>
    </row>
    <row r="216" spans="4:15" s="1" customFormat="1" ht="14.25">
      <c r="D216" s="27"/>
      <c r="E216" s="28"/>
      <c r="F216" s="27"/>
      <c r="G216" s="28"/>
      <c r="H216" s="29"/>
      <c r="K216" s="352"/>
      <c r="L216" s="352"/>
      <c r="M216" s="353"/>
      <c r="O216" s="29"/>
    </row>
    <row r="217" spans="4:15" s="1" customFormat="1" ht="14.25">
      <c r="D217" s="27"/>
      <c r="E217" s="28"/>
      <c r="F217" s="27"/>
      <c r="G217" s="28"/>
      <c r="H217" s="29"/>
      <c r="K217" s="352"/>
      <c r="L217" s="352"/>
      <c r="M217" s="353"/>
      <c r="O217" s="29"/>
    </row>
    <row r="218" spans="4:15" s="1" customFormat="1" ht="14.25">
      <c r="D218" s="27"/>
      <c r="E218" s="28"/>
      <c r="F218" s="27"/>
      <c r="G218" s="28"/>
      <c r="H218" s="29"/>
      <c r="K218" s="352"/>
      <c r="L218" s="352"/>
      <c r="M218" s="353"/>
      <c r="O218" s="29"/>
    </row>
    <row r="219" spans="4:15" s="1" customFormat="1" ht="14.25">
      <c r="D219" s="27"/>
      <c r="E219" s="28"/>
      <c r="F219" s="27"/>
      <c r="G219" s="28"/>
      <c r="H219" s="29"/>
      <c r="K219" s="352"/>
      <c r="L219" s="352"/>
      <c r="M219" s="353"/>
      <c r="O219" s="29"/>
    </row>
    <row r="220" spans="4:15" s="1" customFormat="1" ht="14.25">
      <c r="D220" s="27"/>
      <c r="E220" s="28"/>
      <c r="F220" s="27"/>
      <c r="G220" s="28"/>
      <c r="H220" s="29"/>
      <c r="K220" s="352"/>
      <c r="L220" s="352"/>
      <c r="M220" s="353"/>
      <c r="O220" s="29"/>
    </row>
    <row r="221" spans="4:15" s="1" customFormat="1" ht="14.25">
      <c r="D221" s="27"/>
      <c r="E221" s="28"/>
      <c r="F221" s="27"/>
      <c r="G221" s="28"/>
      <c r="H221" s="29"/>
      <c r="K221" s="352"/>
      <c r="L221" s="352"/>
      <c r="M221" s="353"/>
      <c r="O221" s="29"/>
    </row>
    <row r="222" spans="4:15" s="1" customFormat="1" ht="14.25">
      <c r="D222" s="27"/>
      <c r="E222" s="28"/>
      <c r="F222" s="27"/>
      <c r="G222" s="28"/>
      <c r="H222" s="29"/>
      <c r="K222" s="352"/>
      <c r="L222" s="352"/>
      <c r="M222" s="353"/>
      <c r="O222" s="29"/>
    </row>
    <row r="223" spans="4:15" s="1" customFormat="1" ht="14.25">
      <c r="D223" s="27"/>
      <c r="E223" s="28"/>
      <c r="F223" s="27"/>
      <c r="G223" s="28"/>
      <c r="H223" s="29"/>
      <c r="K223" s="352"/>
      <c r="L223" s="352"/>
      <c r="M223" s="353"/>
      <c r="O223" s="29"/>
    </row>
    <row r="224" spans="4:15" s="1" customFormat="1" ht="14.25">
      <c r="D224" s="27"/>
      <c r="E224" s="28"/>
      <c r="F224" s="27"/>
      <c r="G224" s="28"/>
      <c r="H224" s="29"/>
      <c r="K224" s="352"/>
      <c r="L224" s="352"/>
      <c r="M224" s="353"/>
      <c r="O224" s="29"/>
    </row>
    <row r="225" spans="4:15" s="1" customFormat="1" ht="14.25">
      <c r="D225" s="27"/>
      <c r="E225" s="28"/>
      <c r="F225" s="27"/>
      <c r="G225" s="28"/>
      <c r="H225" s="29"/>
      <c r="K225" s="352"/>
      <c r="L225" s="352"/>
      <c r="M225" s="353"/>
      <c r="O225" s="29"/>
    </row>
    <row r="226" spans="4:15" s="1" customFormat="1" ht="14.25">
      <c r="D226" s="27"/>
      <c r="E226" s="28"/>
      <c r="F226" s="27"/>
      <c r="G226" s="28"/>
      <c r="H226" s="29"/>
      <c r="K226" s="352"/>
      <c r="L226" s="352"/>
      <c r="M226" s="353"/>
      <c r="O226" s="29"/>
    </row>
    <row r="227" spans="4:15" s="1" customFormat="1" ht="14.25">
      <c r="D227" s="27"/>
      <c r="E227" s="28"/>
      <c r="F227" s="27"/>
      <c r="G227" s="28"/>
      <c r="H227" s="29"/>
      <c r="K227" s="352"/>
      <c r="L227" s="352"/>
      <c r="M227" s="353"/>
      <c r="O227" s="29"/>
    </row>
    <row r="228" spans="4:15" s="1" customFormat="1" ht="14.25">
      <c r="D228" s="27"/>
      <c r="E228" s="28"/>
      <c r="F228" s="27"/>
      <c r="G228" s="28"/>
      <c r="H228" s="29"/>
      <c r="K228" s="352"/>
      <c r="L228" s="352"/>
      <c r="M228" s="353"/>
      <c r="O228" s="29"/>
    </row>
    <row r="229" spans="4:15" s="1" customFormat="1" ht="14.25">
      <c r="D229" s="27"/>
      <c r="E229" s="28"/>
      <c r="F229" s="27"/>
      <c r="G229" s="28"/>
      <c r="H229" s="29"/>
      <c r="K229" s="352"/>
      <c r="L229" s="352"/>
      <c r="M229" s="353"/>
      <c r="O229" s="29"/>
    </row>
    <row r="230" spans="4:15" s="1" customFormat="1" ht="14.25">
      <c r="D230" s="27"/>
      <c r="E230" s="28"/>
      <c r="F230" s="27"/>
      <c r="G230" s="28"/>
      <c r="H230" s="29"/>
      <c r="K230" s="352"/>
      <c r="L230" s="352"/>
      <c r="M230" s="353"/>
      <c r="O230" s="29"/>
    </row>
    <row r="231" spans="4:15" s="1" customFormat="1" ht="14.25">
      <c r="D231" s="27"/>
      <c r="E231" s="28"/>
      <c r="F231" s="27"/>
      <c r="G231" s="28"/>
      <c r="H231" s="29"/>
      <c r="K231" s="352"/>
      <c r="L231" s="352"/>
      <c r="M231" s="353"/>
      <c r="O231" s="29"/>
    </row>
    <row r="232" spans="4:15" s="1" customFormat="1" ht="14.25">
      <c r="D232" s="27"/>
      <c r="E232" s="28"/>
      <c r="F232" s="27"/>
      <c r="G232" s="28"/>
      <c r="H232" s="29"/>
      <c r="K232" s="352"/>
      <c r="L232" s="352"/>
      <c r="M232" s="353"/>
      <c r="O232" s="29"/>
    </row>
    <row r="233" spans="4:15" s="1" customFormat="1" ht="14.25">
      <c r="D233" s="27"/>
      <c r="E233" s="28"/>
      <c r="F233" s="27"/>
      <c r="G233" s="28"/>
      <c r="H233" s="29"/>
      <c r="K233" s="352"/>
      <c r="L233" s="352"/>
      <c r="M233" s="353"/>
      <c r="O233" s="29"/>
    </row>
    <row r="234" spans="4:15" s="1" customFormat="1" ht="14.25">
      <c r="D234" s="27"/>
      <c r="E234" s="28"/>
      <c r="F234" s="27"/>
      <c r="G234" s="28"/>
      <c r="H234" s="29"/>
      <c r="K234" s="352"/>
      <c r="L234" s="352"/>
      <c r="M234" s="353"/>
      <c r="O234" s="29"/>
    </row>
    <row r="235" spans="4:15" s="1" customFormat="1" ht="14.25">
      <c r="D235" s="27"/>
      <c r="E235" s="28"/>
      <c r="F235" s="27"/>
      <c r="G235" s="28"/>
      <c r="H235" s="29"/>
      <c r="K235" s="352"/>
      <c r="L235" s="352"/>
      <c r="M235" s="353"/>
      <c r="O235" s="29"/>
    </row>
    <row r="236" spans="4:15" s="1" customFormat="1" ht="14.25">
      <c r="D236" s="27"/>
      <c r="E236" s="28"/>
      <c r="F236" s="27"/>
      <c r="G236" s="28"/>
      <c r="H236" s="29"/>
      <c r="K236" s="352"/>
      <c r="L236" s="352"/>
      <c r="M236" s="353"/>
      <c r="O236" s="29"/>
    </row>
    <row r="237" spans="4:15" s="1" customFormat="1" ht="14.25">
      <c r="D237" s="27"/>
      <c r="E237" s="28"/>
      <c r="F237" s="27"/>
      <c r="G237" s="28"/>
      <c r="H237" s="29"/>
      <c r="K237" s="352"/>
      <c r="L237" s="352"/>
      <c r="M237" s="353"/>
      <c r="O237" s="29"/>
    </row>
    <row r="238" spans="4:15" s="1" customFormat="1" ht="14.25">
      <c r="D238" s="27"/>
      <c r="E238" s="28"/>
      <c r="F238" s="27"/>
      <c r="G238" s="28"/>
      <c r="H238" s="29"/>
      <c r="K238" s="352"/>
      <c r="L238" s="352"/>
      <c r="M238" s="353"/>
      <c r="O238" s="29"/>
    </row>
    <row r="239" spans="4:15" s="1" customFormat="1" ht="14.25">
      <c r="D239" s="27"/>
      <c r="E239" s="28"/>
      <c r="F239" s="27"/>
      <c r="G239" s="28"/>
      <c r="H239" s="29"/>
      <c r="K239" s="352"/>
      <c r="L239" s="352"/>
      <c r="M239" s="353"/>
      <c r="O239" s="29"/>
    </row>
    <row r="240" spans="4:15" s="1" customFormat="1" ht="14.25">
      <c r="D240" s="27"/>
      <c r="E240" s="28"/>
      <c r="F240" s="27"/>
      <c r="G240" s="28"/>
      <c r="H240" s="29"/>
      <c r="K240" s="352"/>
      <c r="L240" s="352"/>
      <c r="M240" s="353"/>
      <c r="O240" s="29"/>
    </row>
    <row r="241" spans="4:15" s="1" customFormat="1" ht="14.25">
      <c r="D241" s="27"/>
      <c r="E241" s="28"/>
      <c r="F241" s="27"/>
      <c r="G241" s="28"/>
      <c r="H241" s="29"/>
      <c r="K241" s="352"/>
      <c r="L241" s="352"/>
      <c r="M241" s="353"/>
      <c r="O241" s="29"/>
    </row>
    <row r="242" spans="4:15" s="1" customFormat="1" ht="14.25">
      <c r="D242" s="27"/>
      <c r="E242" s="28"/>
      <c r="F242" s="27"/>
      <c r="G242" s="28"/>
      <c r="H242" s="29"/>
      <c r="K242" s="352"/>
      <c r="L242" s="352"/>
      <c r="M242" s="353"/>
      <c r="O242" s="29"/>
    </row>
    <row r="243" spans="4:15" s="1" customFormat="1" ht="14.25">
      <c r="D243" s="27"/>
      <c r="E243" s="28"/>
      <c r="F243" s="27"/>
      <c r="G243" s="28"/>
      <c r="H243" s="29"/>
      <c r="K243" s="352"/>
      <c r="L243" s="352"/>
      <c r="M243" s="353"/>
      <c r="O243" s="29"/>
    </row>
    <row r="244" spans="4:15" s="1" customFormat="1" ht="14.25">
      <c r="D244" s="27"/>
      <c r="E244" s="28"/>
      <c r="F244" s="27"/>
      <c r="G244" s="28"/>
      <c r="H244" s="29"/>
      <c r="K244" s="352"/>
      <c r="L244" s="352"/>
      <c r="M244" s="353"/>
      <c r="O244" s="29"/>
    </row>
    <row r="245" spans="4:15" s="1" customFormat="1" ht="14.25">
      <c r="D245" s="27"/>
      <c r="E245" s="28"/>
      <c r="F245" s="27"/>
      <c r="G245" s="28"/>
      <c r="H245" s="29"/>
      <c r="K245" s="352"/>
      <c r="L245" s="352"/>
      <c r="M245" s="353"/>
      <c r="O245" s="29"/>
    </row>
    <row r="246" spans="4:15" s="1" customFormat="1" ht="14.25">
      <c r="D246" s="27"/>
      <c r="E246" s="28"/>
      <c r="F246" s="27"/>
      <c r="G246" s="28"/>
      <c r="H246" s="29"/>
      <c r="K246" s="352"/>
      <c r="L246" s="352"/>
      <c r="M246" s="353"/>
      <c r="O246" s="29"/>
    </row>
    <row r="247" spans="4:15" s="1" customFormat="1" ht="14.25">
      <c r="D247" s="27"/>
      <c r="E247" s="28"/>
      <c r="F247" s="27"/>
      <c r="G247" s="28"/>
      <c r="H247" s="29"/>
      <c r="K247" s="352"/>
      <c r="L247" s="352"/>
      <c r="M247" s="353"/>
      <c r="O247" s="29"/>
    </row>
    <row r="248" spans="4:15" s="1" customFormat="1" ht="14.25">
      <c r="D248" s="27"/>
      <c r="E248" s="28"/>
      <c r="F248" s="27"/>
      <c r="G248" s="28"/>
      <c r="H248" s="29"/>
      <c r="K248" s="352"/>
      <c r="L248" s="352"/>
      <c r="M248" s="353"/>
      <c r="O248" s="29"/>
    </row>
    <row r="249" spans="4:15" s="1" customFormat="1" ht="14.25">
      <c r="D249" s="27"/>
      <c r="E249" s="28"/>
      <c r="F249" s="27"/>
      <c r="G249" s="28"/>
      <c r="H249" s="29"/>
      <c r="K249" s="352"/>
      <c r="L249" s="352"/>
      <c r="M249" s="353"/>
      <c r="O249" s="29"/>
    </row>
    <row r="250" spans="4:15" s="1" customFormat="1" ht="14.25">
      <c r="D250" s="27"/>
      <c r="E250" s="28"/>
      <c r="F250" s="27"/>
      <c r="G250" s="28"/>
      <c r="H250" s="29"/>
      <c r="K250" s="352"/>
      <c r="L250" s="352"/>
      <c r="M250" s="353"/>
      <c r="O250" s="29"/>
    </row>
    <row r="251" spans="4:15" s="1" customFormat="1" ht="14.25">
      <c r="D251" s="27"/>
      <c r="E251" s="28"/>
      <c r="F251" s="27"/>
      <c r="G251" s="28"/>
      <c r="H251" s="29"/>
      <c r="K251" s="352"/>
      <c r="L251" s="352"/>
      <c r="M251" s="353"/>
      <c r="O251" s="29"/>
    </row>
    <row r="252" spans="4:15" s="1" customFormat="1" ht="14.25">
      <c r="D252" s="27"/>
      <c r="E252" s="28"/>
      <c r="F252" s="27"/>
      <c r="G252" s="28"/>
      <c r="H252" s="29"/>
      <c r="K252" s="352"/>
      <c r="L252" s="352"/>
      <c r="M252" s="353"/>
      <c r="O252" s="29"/>
    </row>
    <row r="253" spans="4:15" s="1" customFormat="1" ht="14.25">
      <c r="D253" s="27"/>
      <c r="E253" s="28"/>
      <c r="F253" s="27"/>
      <c r="G253" s="28"/>
      <c r="H253" s="29"/>
      <c r="K253" s="352"/>
      <c r="L253" s="352"/>
      <c r="M253" s="353"/>
      <c r="O253" s="29"/>
    </row>
    <row r="254" spans="4:15" s="1" customFormat="1" ht="14.25">
      <c r="D254" s="27"/>
      <c r="E254" s="28"/>
      <c r="F254" s="27"/>
      <c r="G254" s="28"/>
      <c r="H254" s="29"/>
      <c r="K254" s="352"/>
      <c r="L254" s="352"/>
      <c r="M254" s="353"/>
      <c r="O254" s="29"/>
    </row>
    <row r="255" spans="4:15" s="1" customFormat="1" ht="14.25">
      <c r="D255" s="27"/>
      <c r="E255" s="28"/>
      <c r="F255" s="27"/>
      <c r="G255" s="28"/>
      <c r="H255" s="29"/>
      <c r="K255" s="352"/>
      <c r="L255" s="352"/>
      <c r="M255" s="353"/>
      <c r="O255" s="29"/>
    </row>
    <row r="256" spans="4:15" s="1" customFormat="1" ht="14.25">
      <c r="D256" s="27"/>
      <c r="E256" s="28"/>
      <c r="F256" s="27"/>
      <c r="G256" s="28"/>
      <c r="H256" s="29"/>
      <c r="K256" s="352"/>
      <c r="L256" s="352"/>
      <c r="M256" s="353"/>
      <c r="O256" s="29"/>
    </row>
    <row r="257" spans="4:15" s="1" customFormat="1" ht="14.25">
      <c r="D257" s="27"/>
      <c r="E257" s="28"/>
      <c r="F257" s="27"/>
      <c r="G257" s="28"/>
      <c r="H257" s="29"/>
      <c r="K257" s="352"/>
      <c r="L257" s="352"/>
      <c r="M257" s="353"/>
      <c r="O257" s="29"/>
    </row>
    <row r="258" spans="4:15" s="1" customFormat="1" ht="14.25">
      <c r="D258" s="27"/>
      <c r="E258" s="28"/>
      <c r="F258" s="27"/>
      <c r="G258" s="28"/>
      <c r="H258" s="29"/>
      <c r="K258" s="352"/>
      <c r="L258" s="352"/>
      <c r="M258" s="353"/>
      <c r="O258" s="29"/>
    </row>
    <row r="259" spans="4:15" s="1" customFormat="1" ht="14.25">
      <c r="D259" s="27"/>
      <c r="E259" s="28"/>
      <c r="F259" s="27"/>
      <c r="G259" s="28"/>
      <c r="H259" s="29"/>
      <c r="K259" s="352"/>
      <c r="L259" s="352"/>
      <c r="M259" s="353"/>
      <c r="O259" s="29"/>
    </row>
    <row r="260" spans="4:15" s="1" customFormat="1" ht="14.25">
      <c r="D260" s="27"/>
      <c r="E260" s="28"/>
      <c r="F260" s="27"/>
      <c r="G260" s="28"/>
      <c r="H260" s="29"/>
      <c r="K260" s="352"/>
      <c r="L260" s="352"/>
      <c r="M260" s="353"/>
      <c r="O260" s="29"/>
    </row>
    <row r="261" spans="4:15" s="1" customFormat="1" ht="14.25">
      <c r="D261" s="27"/>
      <c r="E261" s="28"/>
      <c r="F261" s="27"/>
      <c r="G261" s="28"/>
      <c r="H261" s="29"/>
      <c r="K261" s="352"/>
      <c r="L261" s="352"/>
      <c r="M261" s="353"/>
      <c r="O261" s="29"/>
    </row>
    <row r="262" spans="4:15" s="1" customFormat="1" ht="14.25">
      <c r="D262" s="27"/>
      <c r="E262" s="28"/>
      <c r="F262" s="27"/>
      <c r="G262" s="28"/>
      <c r="H262" s="29"/>
      <c r="K262" s="352"/>
      <c r="L262" s="352"/>
      <c r="M262" s="353"/>
      <c r="O262" s="29"/>
    </row>
    <row r="263" spans="4:15" s="1" customFormat="1" ht="14.25">
      <c r="D263" s="27"/>
      <c r="E263" s="28"/>
      <c r="F263" s="27"/>
      <c r="G263" s="28"/>
      <c r="H263" s="29"/>
      <c r="K263" s="352"/>
      <c r="L263" s="352"/>
      <c r="M263" s="353"/>
      <c r="O263" s="29"/>
    </row>
    <row r="264" spans="4:15" s="1" customFormat="1" ht="14.25">
      <c r="D264" s="27"/>
      <c r="E264" s="28"/>
      <c r="F264" s="27"/>
      <c r="G264" s="28"/>
      <c r="H264" s="29"/>
      <c r="K264" s="352"/>
      <c r="L264" s="352"/>
      <c r="M264" s="353"/>
      <c r="O264" s="29"/>
    </row>
    <row r="265" spans="4:15" s="1" customFormat="1" ht="14.25">
      <c r="D265" s="27"/>
      <c r="E265" s="28"/>
      <c r="F265" s="27"/>
      <c r="G265" s="28"/>
      <c r="H265" s="29"/>
      <c r="K265" s="352"/>
      <c r="L265" s="352"/>
      <c r="M265" s="353"/>
      <c r="O265" s="29"/>
    </row>
    <row r="266" spans="4:15" s="1" customFormat="1" ht="14.25">
      <c r="D266" s="27"/>
      <c r="E266" s="28"/>
      <c r="F266" s="27"/>
      <c r="G266" s="28"/>
      <c r="H266" s="29"/>
      <c r="K266" s="352"/>
      <c r="L266" s="352"/>
      <c r="M266" s="353"/>
      <c r="O266" s="29"/>
    </row>
    <row r="267" spans="4:15" s="1" customFormat="1" ht="14.25">
      <c r="D267" s="27"/>
      <c r="E267" s="28"/>
      <c r="F267" s="27"/>
      <c r="G267" s="28"/>
      <c r="H267" s="29"/>
      <c r="K267" s="352"/>
      <c r="L267" s="352"/>
      <c r="M267" s="353"/>
      <c r="O267" s="29"/>
    </row>
    <row r="268" spans="4:15" s="1" customFormat="1" ht="14.25">
      <c r="D268" s="27"/>
      <c r="E268" s="28"/>
      <c r="F268" s="27"/>
      <c r="G268" s="28"/>
      <c r="H268" s="29"/>
      <c r="K268" s="352"/>
      <c r="L268" s="352"/>
      <c r="M268" s="353"/>
      <c r="O268" s="29"/>
    </row>
    <row r="269" spans="4:15" s="1" customFormat="1" ht="14.25">
      <c r="D269" s="27"/>
      <c r="E269" s="28"/>
      <c r="F269" s="27"/>
      <c r="G269" s="28"/>
      <c r="H269" s="29"/>
      <c r="K269" s="352"/>
      <c r="L269" s="352"/>
      <c r="M269" s="353"/>
      <c r="O269" s="29"/>
    </row>
    <row r="270" spans="4:15" s="1" customFormat="1" ht="14.25">
      <c r="D270" s="27"/>
      <c r="E270" s="28"/>
      <c r="F270" s="27"/>
      <c r="G270" s="28"/>
      <c r="H270" s="29"/>
      <c r="K270" s="352"/>
      <c r="L270" s="352"/>
      <c r="M270" s="353"/>
      <c r="O270" s="29"/>
    </row>
    <row r="271" spans="4:15" s="1" customFormat="1" ht="14.25">
      <c r="D271" s="27"/>
      <c r="E271" s="28"/>
      <c r="F271" s="27"/>
      <c r="G271" s="28"/>
      <c r="H271" s="29"/>
      <c r="K271" s="352"/>
      <c r="L271" s="352"/>
      <c r="M271" s="353"/>
      <c r="O271" s="29"/>
    </row>
    <row r="272" spans="4:15" s="1" customFormat="1" ht="14.25">
      <c r="D272" s="27"/>
      <c r="E272" s="28"/>
      <c r="F272" s="27"/>
      <c r="G272" s="28"/>
      <c r="H272" s="29"/>
      <c r="K272" s="352"/>
      <c r="L272" s="352"/>
      <c r="M272" s="353"/>
      <c r="O272" s="29"/>
    </row>
    <row r="273" spans="4:15" s="1" customFormat="1" ht="14.25">
      <c r="D273" s="27"/>
      <c r="E273" s="28"/>
      <c r="F273" s="27"/>
      <c r="G273" s="28"/>
      <c r="H273" s="29"/>
      <c r="K273" s="352"/>
      <c r="L273" s="352"/>
      <c r="M273" s="353"/>
      <c r="O273" s="29"/>
    </row>
    <row r="274" spans="4:15" s="1" customFormat="1" ht="14.25">
      <c r="D274" s="27"/>
      <c r="E274" s="28"/>
      <c r="F274" s="27"/>
      <c r="G274" s="28"/>
      <c r="H274" s="29"/>
      <c r="K274" s="352"/>
      <c r="L274" s="352"/>
      <c r="M274" s="353"/>
      <c r="O274" s="29"/>
    </row>
    <row r="275" spans="4:15" s="1" customFormat="1" ht="14.25">
      <c r="D275" s="27"/>
      <c r="E275" s="28"/>
      <c r="F275" s="27"/>
      <c r="G275" s="28"/>
      <c r="H275" s="29"/>
      <c r="K275" s="352"/>
      <c r="L275" s="352"/>
      <c r="M275" s="353"/>
      <c r="O275" s="29"/>
    </row>
    <row r="276" spans="4:15" s="1" customFormat="1" ht="14.25">
      <c r="D276" s="27"/>
      <c r="E276" s="28"/>
      <c r="F276" s="27"/>
      <c r="G276" s="28"/>
      <c r="H276" s="29"/>
      <c r="K276" s="352"/>
      <c r="L276" s="352"/>
      <c r="M276" s="353"/>
      <c r="O276" s="29"/>
    </row>
    <row r="277" spans="4:15" s="1" customFormat="1" ht="14.25">
      <c r="D277" s="27"/>
      <c r="E277" s="28"/>
      <c r="F277" s="27"/>
      <c r="G277" s="28"/>
      <c r="H277" s="29"/>
      <c r="K277" s="352"/>
      <c r="L277" s="352"/>
      <c r="M277" s="353"/>
      <c r="O277" s="29"/>
    </row>
    <row r="278" spans="4:15" s="1" customFormat="1" ht="14.25">
      <c r="D278" s="27"/>
      <c r="E278" s="28"/>
      <c r="F278" s="27"/>
      <c r="G278" s="28"/>
      <c r="H278" s="29"/>
      <c r="K278" s="352"/>
      <c r="L278" s="352"/>
      <c r="M278" s="353"/>
      <c r="O278" s="29"/>
    </row>
    <row r="279" spans="4:15" s="1" customFormat="1" ht="14.25">
      <c r="D279" s="27"/>
      <c r="E279" s="28"/>
      <c r="F279" s="27"/>
      <c r="G279" s="28"/>
      <c r="H279" s="29"/>
      <c r="K279" s="352"/>
      <c r="L279" s="352"/>
      <c r="M279" s="353"/>
      <c r="O279" s="29"/>
    </row>
    <row r="280" spans="4:15" s="1" customFormat="1" ht="14.25">
      <c r="D280" s="27"/>
      <c r="E280" s="28"/>
      <c r="F280" s="27"/>
      <c r="G280" s="28"/>
      <c r="H280" s="29"/>
      <c r="K280" s="352"/>
      <c r="L280" s="352"/>
      <c r="M280" s="353"/>
      <c r="O280" s="29"/>
    </row>
    <row r="281" spans="4:15" s="1" customFormat="1" ht="14.25">
      <c r="D281" s="27"/>
      <c r="E281" s="28"/>
      <c r="F281" s="27"/>
      <c r="G281" s="28"/>
      <c r="H281" s="29"/>
      <c r="K281" s="352"/>
      <c r="L281" s="352"/>
      <c r="M281" s="353"/>
      <c r="O281" s="29"/>
    </row>
    <row r="282" spans="4:15" s="1" customFormat="1" ht="14.25">
      <c r="D282" s="27"/>
      <c r="E282" s="28"/>
      <c r="F282" s="27"/>
      <c r="G282" s="28"/>
      <c r="H282" s="29"/>
      <c r="K282" s="352"/>
      <c r="L282" s="352"/>
      <c r="M282" s="353"/>
      <c r="O282" s="29"/>
    </row>
    <row r="283" spans="4:15" s="1" customFormat="1" ht="14.25">
      <c r="D283" s="27"/>
      <c r="E283" s="28"/>
      <c r="F283" s="27"/>
      <c r="G283" s="28"/>
      <c r="H283" s="29"/>
      <c r="K283" s="352"/>
      <c r="L283" s="352"/>
      <c r="M283" s="353"/>
      <c r="O283" s="29"/>
    </row>
    <row r="284" spans="4:15" s="1" customFormat="1" ht="14.25">
      <c r="D284" s="27"/>
      <c r="E284" s="28"/>
      <c r="F284" s="27"/>
      <c r="G284" s="28"/>
      <c r="H284" s="29"/>
      <c r="K284" s="352"/>
      <c r="L284" s="352"/>
      <c r="M284" s="353"/>
      <c r="O284" s="29"/>
    </row>
    <row r="285" spans="4:15" s="1" customFormat="1" ht="14.25">
      <c r="D285" s="27"/>
      <c r="E285" s="28"/>
      <c r="F285" s="27"/>
      <c r="G285" s="28"/>
      <c r="H285" s="29"/>
      <c r="K285" s="352"/>
      <c r="L285" s="352"/>
      <c r="M285" s="353"/>
      <c r="O285" s="29"/>
    </row>
    <row r="286" spans="4:15" s="1" customFormat="1" ht="14.25">
      <c r="D286" s="27"/>
      <c r="E286" s="28"/>
      <c r="F286" s="27"/>
      <c r="G286" s="28"/>
      <c r="H286" s="29"/>
      <c r="K286" s="352"/>
      <c r="L286" s="352"/>
      <c r="M286" s="353"/>
      <c r="O286" s="29"/>
    </row>
    <row r="287" spans="4:15" s="1" customFormat="1" ht="14.25">
      <c r="D287" s="27"/>
      <c r="E287" s="28"/>
      <c r="F287" s="27"/>
      <c r="G287" s="28"/>
      <c r="H287" s="29"/>
      <c r="K287" s="352"/>
      <c r="L287" s="352"/>
      <c r="M287" s="353"/>
      <c r="O287" s="29"/>
    </row>
    <row r="288" spans="4:15" s="1" customFormat="1" ht="14.25">
      <c r="D288" s="27"/>
      <c r="E288" s="28"/>
      <c r="F288" s="27"/>
      <c r="G288" s="28"/>
      <c r="H288" s="29"/>
      <c r="K288" s="352"/>
      <c r="L288" s="352"/>
      <c r="M288" s="353"/>
      <c r="O288" s="29"/>
    </row>
    <row r="289" spans="4:15" s="1" customFormat="1" ht="14.25">
      <c r="D289" s="27"/>
      <c r="E289" s="28"/>
      <c r="F289" s="27"/>
      <c r="G289" s="28"/>
      <c r="H289" s="29"/>
      <c r="K289" s="352"/>
      <c r="L289" s="352"/>
      <c r="M289" s="353"/>
      <c r="O289" s="29"/>
    </row>
    <row r="290" spans="4:15" s="1" customFormat="1" ht="14.25">
      <c r="D290" s="27"/>
      <c r="E290" s="28"/>
      <c r="F290" s="27"/>
      <c r="G290" s="28"/>
      <c r="H290" s="29"/>
      <c r="K290" s="352"/>
      <c r="L290" s="352"/>
      <c r="M290" s="353"/>
      <c r="O290" s="29"/>
    </row>
    <row r="291" spans="4:15" s="1" customFormat="1" ht="14.25">
      <c r="D291" s="27"/>
      <c r="E291" s="28"/>
      <c r="F291" s="27"/>
      <c r="G291" s="28"/>
      <c r="H291" s="29"/>
      <c r="K291" s="352"/>
      <c r="L291" s="352"/>
      <c r="M291" s="353"/>
      <c r="O291" s="29"/>
    </row>
    <row r="292" spans="4:15" s="1" customFormat="1" ht="14.25">
      <c r="D292" s="27"/>
      <c r="E292" s="28"/>
      <c r="F292" s="27"/>
      <c r="G292" s="28"/>
      <c r="H292" s="29"/>
      <c r="K292" s="352"/>
      <c r="L292" s="352"/>
      <c r="M292" s="353"/>
      <c r="O292" s="29"/>
    </row>
    <row r="293" spans="4:15" s="1" customFormat="1" ht="14.25">
      <c r="D293" s="27"/>
      <c r="E293" s="28"/>
      <c r="F293" s="27"/>
      <c r="G293" s="28"/>
      <c r="H293" s="29"/>
      <c r="K293" s="352"/>
      <c r="L293" s="352"/>
      <c r="M293" s="353"/>
      <c r="O293" s="29"/>
    </row>
    <row r="294" spans="4:15" s="1" customFormat="1" ht="14.25">
      <c r="D294" s="27"/>
      <c r="E294" s="28"/>
      <c r="F294" s="27"/>
      <c r="G294" s="28"/>
      <c r="H294" s="29"/>
      <c r="K294" s="352"/>
      <c r="L294" s="352"/>
      <c r="M294" s="353"/>
      <c r="O294" s="29"/>
    </row>
    <row r="295" spans="4:15" s="1" customFormat="1" ht="14.25">
      <c r="D295" s="27"/>
      <c r="E295" s="28"/>
      <c r="F295" s="27"/>
      <c r="G295" s="28"/>
      <c r="H295" s="29"/>
      <c r="K295" s="352"/>
      <c r="L295" s="352"/>
      <c r="M295" s="353"/>
      <c r="O295" s="29"/>
    </row>
    <row r="296" spans="4:15" s="1" customFormat="1" ht="14.25">
      <c r="D296" s="27"/>
      <c r="E296" s="28"/>
      <c r="F296" s="27"/>
      <c r="G296" s="28"/>
      <c r="H296" s="29"/>
      <c r="K296" s="352"/>
      <c r="L296" s="352"/>
      <c r="M296" s="353"/>
      <c r="O296" s="29"/>
    </row>
    <row r="297" spans="4:15" s="1" customFormat="1" ht="14.25">
      <c r="D297" s="27"/>
      <c r="E297" s="28"/>
      <c r="F297" s="27"/>
      <c r="G297" s="28"/>
      <c r="H297" s="29"/>
      <c r="K297" s="352"/>
      <c r="L297" s="352"/>
      <c r="M297" s="353"/>
      <c r="O297" s="29"/>
    </row>
    <row r="298" spans="4:15" s="1" customFormat="1" ht="14.25">
      <c r="D298" s="27"/>
      <c r="E298" s="28"/>
      <c r="F298" s="27"/>
      <c r="G298" s="28"/>
      <c r="H298" s="29"/>
      <c r="K298" s="352"/>
      <c r="L298" s="352"/>
      <c r="M298" s="353"/>
      <c r="O298" s="29"/>
    </row>
    <row r="299" spans="4:15" s="1" customFormat="1" ht="14.25">
      <c r="D299" s="27"/>
      <c r="E299" s="28"/>
      <c r="F299" s="27"/>
      <c r="G299" s="28"/>
      <c r="H299" s="29"/>
      <c r="K299" s="352"/>
      <c r="L299" s="352"/>
      <c r="M299" s="353"/>
      <c r="O299" s="29"/>
    </row>
    <row r="300" spans="4:15" s="1" customFormat="1" ht="14.25">
      <c r="D300" s="27"/>
      <c r="E300" s="28"/>
      <c r="F300" s="27"/>
      <c r="G300" s="28"/>
      <c r="H300" s="29"/>
      <c r="K300" s="352"/>
      <c r="L300" s="352"/>
      <c r="M300" s="353"/>
      <c r="O300" s="29"/>
    </row>
    <row r="301" spans="4:15" s="1" customFormat="1" ht="14.25">
      <c r="D301" s="27"/>
      <c r="E301" s="28"/>
      <c r="F301" s="27"/>
      <c r="G301" s="28"/>
      <c r="H301" s="29"/>
      <c r="K301" s="352"/>
      <c r="L301" s="352"/>
      <c r="M301" s="353"/>
      <c r="O301" s="29"/>
    </row>
    <row r="302" spans="4:15" s="1" customFormat="1" ht="14.25">
      <c r="D302" s="27"/>
      <c r="E302" s="28"/>
      <c r="F302" s="27"/>
      <c r="G302" s="28"/>
      <c r="H302" s="29"/>
      <c r="K302" s="352"/>
      <c r="L302" s="352"/>
      <c r="M302" s="353"/>
      <c r="O302" s="29"/>
    </row>
    <row r="303" spans="4:15" s="1" customFormat="1" ht="14.25">
      <c r="D303" s="27"/>
      <c r="E303" s="28"/>
      <c r="F303" s="27"/>
      <c r="G303" s="28"/>
      <c r="H303" s="29"/>
      <c r="K303" s="352"/>
      <c r="L303" s="352"/>
      <c r="M303" s="353"/>
      <c r="O303" s="29"/>
    </row>
    <row r="304" spans="4:15" s="1" customFormat="1" ht="14.25">
      <c r="D304" s="27"/>
      <c r="E304" s="28"/>
      <c r="F304" s="27"/>
      <c r="G304" s="28"/>
      <c r="H304" s="29"/>
      <c r="K304" s="352"/>
      <c r="L304" s="352"/>
      <c r="M304" s="353"/>
      <c r="O304" s="29"/>
    </row>
    <row r="305" spans="4:15" s="1" customFormat="1" ht="14.25">
      <c r="D305" s="27"/>
      <c r="E305" s="28"/>
      <c r="F305" s="27"/>
      <c r="G305" s="28"/>
      <c r="H305" s="29"/>
      <c r="K305" s="352"/>
      <c r="L305" s="352"/>
      <c r="M305" s="353"/>
      <c r="O305" s="29"/>
    </row>
    <row r="306" spans="4:15" s="1" customFormat="1" ht="14.25">
      <c r="D306" s="27"/>
      <c r="E306" s="28"/>
      <c r="F306" s="27"/>
      <c r="G306" s="28"/>
      <c r="H306" s="29"/>
      <c r="K306" s="352"/>
      <c r="L306" s="352"/>
      <c r="M306" s="353"/>
      <c r="O306" s="29"/>
    </row>
    <row r="307" spans="4:15" s="1" customFormat="1" ht="14.25">
      <c r="D307" s="27"/>
      <c r="E307" s="28"/>
      <c r="F307" s="27"/>
      <c r="G307" s="28"/>
      <c r="H307" s="29"/>
      <c r="K307" s="352"/>
      <c r="L307" s="352"/>
      <c r="M307" s="353"/>
      <c r="O307" s="29"/>
    </row>
    <row r="308" spans="4:15" s="1" customFormat="1" ht="14.25">
      <c r="D308" s="27"/>
      <c r="E308" s="28"/>
      <c r="F308" s="27"/>
      <c r="G308" s="28"/>
      <c r="H308" s="29"/>
      <c r="K308" s="352"/>
      <c r="L308" s="352"/>
      <c r="M308" s="353"/>
      <c r="O308" s="29"/>
    </row>
    <row r="309" spans="4:15" s="1" customFormat="1" ht="14.25">
      <c r="D309" s="27"/>
      <c r="E309" s="28"/>
      <c r="F309" s="27"/>
      <c r="G309" s="28"/>
      <c r="H309" s="29"/>
      <c r="K309" s="352"/>
      <c r="L309" s="352"/>
      <c r="M309" s="353"/>
      <c r="O309" s="29"/>
    </row>
    <row r="310" spans="4:15" s="1" customFormat="1" ht="14.25">
      <c r="D310" s="27"/>
      <c r="E310" s="28"/>
      <c r="F310" s="27"/>
      <c r="G310" s="28"/>
      <c r="H310" s="29"/>
      <c r="K310" s="352"/>
      <c r="L310" s="352"/>
      <c r="M310" s="353"/>
      <c r="O310" s="29"/>
    </row>
    <row r="311" spans="4:15" s="1" customFormat="1" ht="14.25">
      <c r="D311" s="27"/>
      <c r="E311" s="28"/>
      <c r="F311" s="27"/>
      <c r="G311" s="28"/>
      <c r="H311" s="29"/>
      <c r="K311" s="352"/>
      <c r="L311" s="352"/>
      <c r="M311" s="353"/>
      <c r="O311" s="29"/>
    </row>
    <row r="312" spans="4:15" s="1" customFormat="1" ht="14.25">
      <c r="D312" s="27"/>
      <c r="E312" s="28"/>
      <c r="F312" s="27"/>
      <c r="G312" s="28"/>
      <c r="H312" s="29"/>
      <c r="K312" s="352"/>
      <c r="L312" s="352"/>
      <c r="M312" s="353"/>
      <c r="O312" s="29"/>
    </row>
    <row r="313" spans="4:15" s="1" customFormat="1" ht="14.25">
      <c r="D313" s="27"/>
      <c r="E313" s="28"/>
      <c r="F313" s="27"/>
      <c r="G313" s="28"/>
      <c r="H313" s="29"/>
      <c r="K313" s="352"/>
      <c r="L313" s="352"/>
      <c r="M313" s="353"/>
      <c r="O313" s="29"/>
    </row>
    <row r="314" spans="4:15" s="1" customFormat="1" ht="14.25">
      <c r="D314" s="27"/>
      <c r="E314" s="28"/>
      <c r="F314" s="27"/>
      <c r="G314" s="28"/>
      <c r="H314" s="29"/>
      <c r="K314" s="352"/>
      <c r="L314" s="352"/>
      <c r="M314" s="353"/>
      <c r="O314" s="29"/>
    </row>
    <row r="315" spans="4:15" s="1" customFormat="1" ht="14.25">
      <c r="D315" s="27"/>
      <c r="E315" s="28"/>
      <c r="F315" s="27"/>
      <c r="G315" s="28"/>
      <c r="H315" s="29"/>
      <c r="K315" s="352"/>
      <c r="L315" s="352"/>
      <c r="M315" s="353"/>
      <c r="O315" s="29"/>
    </row>
    <row r="316" spans="4:15" s="1" customFormat="1" ht="14.25">
      <c r="D316" s="27"/>
      <c r="E316" s="28"/>
      <c r="F316" s="27"/>
      <c r="G316" s="28"/>
      <c r="H316" s="29"/>
      <c r="K316" s="352"/>
      <c r="L316" s="352"/>
      <c r="M316" s="353"/>
      <c r="O316" s="29"/>
    </row>
    <row r="317" spans="4:15" s="1" customFormat="1" ht="14.25">
      <c r="D317" s="27"/>
      <c r="E317" s="28"/>
      <c r="F317" s="27"/>
      <c r="G317" s="28"/>
      <c r="H317" s="29"/>
      <c r="K317" s="352"/>
      <c r="L317" s="352"/>
      <c r="M317" s="353"/>
      <c r="O317" s="29"/>
    </row>
    <row r="318" spans="4:15" s="1" customFormat="1" ht="14.25">
      <c r="D318" s="27"/>
      <c r="E318" s="28"/>
      <c r="F318" s="27"/>
      <c r="G318" s="28"/>
      <c r="H318" s="29"/>
      <c r="K318" s="352"/>
      <c r="L318" s="352"/>
      <c r="M318" s="353"/>
      <c r="O318" s="29"/>
    </row>
    <row r="319" spans="4:15" s="1" customFormat="1" ht="14.25">
      <c r="D319" s="27"/>
      <c r="E319" s="28"/>
      <c r="F319" s="27"/>
      <c r="G319" s="28"/>
      <c r="H319" s="29"/>
      <c r="K319" s="352"/>
      <c r="L319" s="352"/>
      <c r="M319" s="353"/>
      <c r="O319" s="29"/>
    </row>
    <row r="320" spans="4:15" s="1" customFormat="1" ht="14.25">
      <c r="D320" s="27"/>
      <c r="E320" s="28"/>
      <c r="F320" s="27"/>
      <c r="G320" s="28"/>
      <c r="H320" s="29"/>
      <c r="K320" s="352"/>
      <c r="L320" s="352"/>
      <c r="M320" s="353"/>
      <c r="O320" s="29"/>
    </row>
    <row r="321" spans="4:15" s="1" customFormat="1" ht="14.25">
      <c r="D321" s="27"/>
      <c r="E321" s="28"/>
      <c r="F321" s="27"/>
      <c r="G321" s="28"/>
      <c r="H321" s="29"/>
      <c r="K321" s="352"/>
      <c r="L321" s="352"/>
      <c r="M321" s="353"/>
      <c r="O321" s="29"/>
    </row>
    <row r="322" spans="4:15" s="1" customFormat="1" ht="14.25">
      <c r="D322" s="27"/>
      <c r="E322" s="28"/>
      <c r="F322" s="27"/>
      <c r="G322" s="28"/>
      <c r="H322" s="29"/>
      <c r="K322" s="352"/>
      <c r="L322" s="352"/>
      <c r="M322" s="353"/>
      <c r="O322" s="29"/>
    </row>
    <row r="323" spans="4:15" s="1" customFormat="1" ht="14.25">
      <c r="D323" s="27"/>
      <c r="E323" s="28"/>
      <c r="F323" s="27"/>
      <c r="G323" s="28"/>
      <c r="H323" s="29"/>
      <c r="K323" s="352"/>
      <c r="L323" s="352"/>
      <c r="M323" s="353"/>
      <c r="O323" s="29"/>
    </row>
    <row r="324" spans="4:15" s="1" customFormat="1" ht="14.25">
      <c r="D324" s="27"/>
      <c r="E324" s="28"/>
      <c r="F324" s="27"/>
      <c r="G324" s="28"/>
      <c r="H324" s="29"/>
      <c r="K324" s="352"/>
      <c r="L324" s="352"/>
      <c r="M324" s="353"/>
      <c r="O324" s="29"/>
    </row>
    <row r="325" spans="4:15" s="1" customFormat="1" ht="14.25">
      <c r="D325" s="27"/>
      <c r="E325" s="28"/>
      <c r="F325" s="27"/>
      <c r="G325" s="28"/>
      <c r="H325" s="29"/>
      <c r="K325" s="352"/>
      <c r="L325" s="352"/>
      <c r="M325" s="353"/>
      <c r="O325" s="29"/>
    </row>
    <row r="326" spans="4:15" s="1" customFormat="1" ht="14.25">
      <c r="D326" s="27"/>
      <c r="E326" s="28"/>
      <c r="F326" s="27"/>
      <c r="G326" s="28"/>
      <c r="H326" s="29"/>
      <c r="K326" s="352"/>
      <c r="L326" s="352"/>
      <c r="M326" s="353"/>
      <c r="O326" s="29"/>
    </row>
    <row r="327" spans="4:15" s="1" customFormat="1" ht="14.25">
      <c r="D327" s="27"/>
      <c r="E327" s="28"/>
      <c r="F327" s="27"/>
      <c r="G327" s="28"/>
      <c r="H327" s="29"/>
      <c r="K327" s="352"/>
      <c r="L327" s="352"/>
      <c r="M327" s="353"/>
      <c r="O327" s="29"/>
    </row>
    <row r="328" spans="4:15" s="1" customFormat="1" ht="14.25">
      <c r="D328" s="27"/>
      <c r="E328" s="28"/>
      <c r="F328" s="27"/>
      <c r="G328" s="28"/>
      <c r="H328" s="29"/>
      <c r="K328" s="352"/>
      <c r="L328" s="352"/>
      <c r="M328" s="353"/>
      <c r="O328" s="29"/>
    </row>
    <row r="329" spans="4:15" s="1" customFormat="1" ht="14.25">
      <c r="D329" s="27"/>
      <c r="E329" s="28"/>
      <c r="F329" s="27"/>
      <c r="G329" s="28"/>
      <c r="H329" s="29"/>
      <c r="K329" s="352"/>
      <c r="L329" s="352"/>
      <c r="M329" s="353"/>
      <c r="O329" s="29"/>
    </row>
    <row r="330" spans="4:15" s="1" customFormat="1" ht="14.25">
      <c r="D330" s="27"/>
      <c r="E330" s="28"/>
      <c r="F330" s="27"/>
      <c r="G330" s="28"/>
      <c r="H330" s="29"/>
      <c r="K330" s="352"/>
      <c r="L330" s="352"/>
      <c r="M330" s="353"/>
      <c r="O330" s="29"/>
    </row>
    <row r="331" spans="4:15" s="1" customFormat="1" ht="14.25">
      <c r="D331" s="27"/>
      <c r="E331" s="28"/>
      <c r="F331" s="27"/>
      <c r="G331" s="28"/>
      <c r="H331" s="29"/>
      <c r="K331" s="352"/>
      <c r="L331" s="352"/>
      <c r="M331" s="353"/>
      <c r="O331" s="29"/>
    </row>
    <row r="332" spans="4:15" s="1" customFormat="1" ht="14.25">
      <c r="D332" s="27"/>
      <c r="E332" s="28"/>
      <c r="F332" s="27"/>
      <c r="G332" s="28"/>
      <c r="H332" s="29"/>
      <c r="K332" s="352"/>
      <c r="L332" s="352"/>
      <c r="M332" s="353"/>
      <c r="O332" s="29"/>
    </row>
    <row r="333" spans="4:15" s="1" customFormat="1" ht="14.25">
      <c r="D333" s="27"/>
      <c r="E333" s="28"/>
      <c r="F333" s="27"/>
      <c r="G333" s="28"/>
      <c r="H333" s="29"/>
      <c r="K333" s="352"/>
      <c r="L333" s="352"/>
      <c r="M333" s="353"/>
      <c r="O333" s="29"/>
    </row>
    <row r="334" spans="4:15" s="1" customFormat="1" ht="14.25">
      <c r="D334" s="27"/>
      <c r="E334" s="28"/>
      <c r="F334" s="27"/>
      <c r="G334" s="28"/>
      <c r="H334" s="29"/>
      <c r="K334" s="352"/>
      <c r="L334" s="352"/>
      <c r="M334" s="353"/>
      <c r="O334" s="29"/>
    </row>
    <row r="335" spans="4:15" s="1" customFormat="1" ht="14.25">
      <c r="D335" s="27"/>
      <c r="E335" s="28"/>
      <c r="F335" s="27"/>
      <c r="G335" s="28"/>
      <c r="H335" s="29"/>
      <c r="K335" s="352"/>
      <c r="L335" s="352"/>
      <c r="M335" s="353"/>
      <c r="O335" s="29"/>
    </row>
    <row r="336" spans="4:15" s="1" customFormat="1" ht="14.25">
      <c r="D336" s="27"/>
      <c r="E336" s="28"/>
      <c r="F336" s="27"/>
      <c r="G336" s="28"/>
      <c r="H336" s="29"/>
      <c r="K336" s="352"/>
      <c r="L336" s="352"/>
      <c r="M336" s="353"/>
      <c r="O336" s="29"/>
    </row>
    <row r="337" spans="4:15" s="1" customFormat="1" ht="14.25">
      <c r="D337" s="27"/>
      <c r="E337" s="28"/>
      <c r="F337" s="27"/>
      <c r="G337" s="28"/>
      <c r="H337" s="29"/>
      <c r="K337" s="352"/>
      <c r="L337" s="352"/>
      <c r="M337" s="353"/>
      <c r="O337" s="29"/>
    </row>
    <row r="338" spans="4:15" s="1" customFormat="1" ht="14.25">
      <c r="D338" s="27"/>
      <c r="E338" s="28"/>
      <c r="F338" s="27"/>
      <c r="G338" s="28"/>
      <c r="H338" s="29"/>
      <c r="K338" s="352"/>
      <c r="L338" s="352"/>
      <c r="M338" s="353"/>
      <c r="O338" s="29"/>
    </row>
    <row r="339" spans="4:15" s="1" customFormat="1" ht="14.25">
      <c r="D339" s="27"/>
      <c r="E339" s="28"/>
      <c r="F339" s="27"/>
      <c r="G339" s="28"/>
      <c r="H339" s="29"/>
      <c r="K339" s="352"/>
      <c r="L339" s="352"/>
      <c r="M339" s="353"/>
      <c r="O339" s="29"/>
    </row>
    <row r="340" spans="4:15" s="1" customFormat="1" ht="14.25">
      <c r="D340" s="27"/>
      <c r="E340" s="28"/>
      <c r="F340" s="27"/>
      <c r="G340" s="28"/>
      <c r="H340" s="29"/>
      <c r="K340" s="352"/>
      <c r="L340" s="352"/>
      <c r="M340" s="353"/>
      <c r="O340" s="29"/>
    </row>
    <row r="341" spans="4:15" s="1" customFormat="1" ht="14.25">
      <c r="D341" s="27"/>
      <c r="E341" s="28"/>
      <c r="F341" s="27"/>
      <c r="G341" s="28"/>
      <c r="H341" s="29"/>
      <c r="K341" s="352"/>
      <c r="L341" s="352"/>
      <c r="M341" s="353"/>
      <c r="O341" s="29"/>
    </row>
    <row r="342" spans="4:15" s="1" customFormat="1" ht="14.25">
      <c r="D342" s="27"/>
      <c r="E342" s="28"/>
      <c r="F342" s="27"/>
      <c r="G342" s="28"/>
      <c r="H342" s="29"/>
      <c r="K342" s="352"/>
      <c r="L342" s="352"/>
      <c r="M342" s="353"/>
      <c r="O342" s="29"/>
    </row>
    <row r="343" spans="4:15" s="1" customFormat="1" ht="14.25">
      <c r="D343" s="27"/>
      <c r="E343" s="28"/>
      <c r="F343" s="27"/>
      <c r="G343" s="28"/>
      <c r="H343" s="29"/>
      <c r="K343" s="352"/>
      <c r="L343" s="352"/>
      <c r="M343" s="353"/>
      <c r="O343" s="29"/>
    </row>
    <row r="344" spans="4:15" s="1" customFormat="1" ht="14.25">
      <c r="D344" s="27"/>
      <c r="E344" s="28"/>
      <c r="F344" s="27"/>
      <c r="G344" s="28"/>
      <c r="H344" s="29"/>
      <c r="K344" s="352"/>
      <c r="L344" s="352"/>
      <c r="M344" s="353"/>
      <c r="O344" s="29"/>
    </row>
    <row r="345" spans="4:15" s="1" customFormat="1" ht="14.25">
      <c r="D345" s="27"/>
      <c r="E345" s="28"/>
      <c r="F345" s="27"/>
      <c r="G345" s="28"/>
      <c r="H345" s="29"/>
      <c r="K345" s="352"/>
      <c r="L345" s="352"/>
      <c r="M345" s="353"/>
      <c r="O345" s="29"/>
    </row>
    <row r="346" spans="4:15" s="1" customFormat="1" ht="14.25">
      <c r="D346" s="27"/>
      <c r="E346" s="28"/>
      <c r="F346" s="27"/>
      <c r="G346" s="28"/>
      <c r="H346" s="29"/>
      <c r="K346" s="352"/>
      <c r="L346" s="352"/>
      <c r="M346" s="353"/>
      <c r="O346" s="29"/>
    </row>
    <row r="347" spans="4:15" s="1" customFormat="1" ht="14.25">
      <c r="D347" s="27"/>
      <c r="E347" s="28"/>
      <c r="F347" s="27"/>
      <c r="G347" s="28"/>
      <c r="H347" s="29"/>
      <c r="K347" s="352"/>
      <c r="L347" s="352"/>
      <c r="M347" s="353"/>
      <c r="O347" s="29"/>
    </row>
    <row r="348" spans="4:15" s="1" customFormat="1" ht="14.25">
      <c r="D348" s="27"/>
      <c r="E348" s="28"/>
      <c r="F348" s="27"/>
      <c r="G348" s="28"/>
      <c r="H348" s="29"/>
      <c r="K348" s="352"/>
      <c r="L348" s="352"/>
      <c r="M348" s="353"/>
      <c r="O348" s="29"/>
    </row>
    <row r="349" spans="4:15" s="1" customFormat="1" ht="14.25">
      <c r="D349" s="27"/>
      <c r="E349" s="28"/>
      <c r="F349" s="27"/>
      <c r="G349" s="28"/>
      <c r="H349" s="29"/>
      <c r="K349" s="352"/>
      <c r="L349" s="352"/>
      <c r="M349" s="353"/>
      <c r="O349" s="29"/>
    </row>
    <row r="350" spans="4:15" s="1" customFormat="1" ht="14.25">
      <c r="D350" s="27"/>
      <c r="E350" s="28"/>
      <c r="F350" s="27"/>
      <c r="G350" s="28"/>
      <c r="H350" s="29"/>
      <c r="K350" s="352"/>
      <c r="L350" s="352"/>
      <c r="M350" s="353"/>
      <c r="O350" s="29"/>
    </row>
    <row r="351" spans="4:15" s="1" customFormat="1" ht="14.25">
      <c r="D351" s="27"/>
      <c r="E351" s="28"/>
      <c r="F351" s="27"/>
      <c r="G351" s="28"/>
      <c r="H351" s="29"/>
      <c r="K351" s="352"/>
      <c r="L351" s="352"/>
      <c r="M351" s="353"/>
      <c r="O351" s="29"/>
    </row>
    <row r="352" spans="4:15" s="1" customFormat="1" ht="14.25">
      <c r="D352" s="27"/>
      <c r="E352" s="28"/>
      <c r="F352" s="27"/>
      <c r="G352" s="28"/>
      <c r="H352" s="29"/>
      <c r="K352" s="352"/>
      <c r="L352" s="352"/>
      <c r="M352" s="353"/>
      <c r="O352" s="29"/>
    </row>
    <row r="353" spans="4:15" s="1" customFormat="1" ht="14.25">
      <c r="D353" s="27"/>
      <c r="E353" s="28"/>
      <c r="F353" s="27"/>
      <c r="G353" s="28"/>
      <c r="H353" s="29"/>
      <c r="K353" s="352"/>
      <c r="L353" s="352"/>
      <c r="M353" s="353"/>
      <c r="O353" s="29"/>
    </row>
    <row r="354" spans="4:15" s="1" customFormat="1" ht="14.25">
      <c r="D354" s="27"/>
      <c r="E354" s="28"/>
      <c r="F354" s="27"/>
      <c r="G354" s="28"/>
      <c r="H354" s="29"/>
      <c r="K354" s="352"/>
      <c r="L354" s="352"/>
      <c r="M354" s="353"/>
      <c r="O354" s="29"/>
    </row>
    <row r="355" spans="4:15" s="1" customFormat="1" ht="14.25">
      <c r="D355" s="27"/>
      <c r="E355" s="28"/>
      <c r="F355" s="27"/>
      <c r="G355" s="28"/>
      <c r="H355" s="29"/>
      <c r="K355" s="352"/>
      <c r="L355" s="352"/>
      <c r="M355" s="353"/>
      <c r="O355" s="29"/>
    </row>
    <row r="356" spans="4:15" s="1" customFormat="1" ht="14.25">
      <c r="D356" s="27"/>
      <c r="E356" s="28"/>
      <c r="F356" s="27"/>
      <c r="G356" s="28"/>
      <c r="H356" s="29"/>
      <c r="K356" s="352"/>
      <c r="L356" s="352"/>
      <c r="M356" s="353"/>
      <c r="O356" s="29"/>
    </row>
    <row r="357" spans="4:15" s="1" customFormat="1" ht="14.25">
      <c r="D357" s="27"/>
      <c r="E357" s="28"/>
      <c r="F357" s="27"/>
      <c r="G357" s="28"/>
      <c r="H357" s="29"/>
      <c r="K357" s="352"/>
      <c r="L357" s="352"/>
      <c r="M357" s="353"/>
      <c r="O357" s="29"/>
    </row>
    <row r="358" spans="4:15" s="1" customFormat="1" ht="14.25">
      <c r="D358" s="27"/>
      <c r="E358" s="28"/>
      <c r="F358" s="27"/>
      <c r="G358" s="28"/>
      <c r="H358" s="29"/>
      <c r="K358" s="352"/>
      <c r="L358" s="352"/>
      <c r="M358" s="353"/>
      <c r="O358" s="29"/>
    </row>
    <row r="359" spans="4:15" s="1" customFormat="1" ht="14.25">
      <c r="D359" s="27"/>
      <c r="E359" s="28"/>
      <c r="F359" s="27"/>
      <c r="G359" s="28"/>
      <c r="H359" s="29"/>
      <c r="K359" s="352"/>
      <c r="L359" s="352"/>
      <c r="M359" s="353"/>
      <c r="O359" s="29"/>
    </row>
    <row r="360" spans="4:15" s="1" customFormat="1" ht="14.25">
      <c r="D360" s="27"/>
      <c r="E360" s="28"/>
      <c r="F360" s="27"/>
      <c r="G360" s="28"/>
      <c r="H360" s="29"/>
      <c r="K360" s="352"/>
      <c r="L360" s="352"/>
      <c r="M360" s="353"/>
      <c r="O360" s="29"/>
    </row>
    <row r="361" spans="4:15" s="1" customFormat="1" ht="14.25">
      <c r="D361" s="27"/>
      <c r="E361" s="28"/>
      <c r="F361" s="27"/>
      <c r="G361" s="28"/>
      <c r="H361" s="29"/>
      <c r="K361" s="352"/>
      <c r="L361" s="352"/>
      <c r="M361" s="353"/>
      <c r="O361" s="29"/>
    </row>
    <row r="362" spans="4:15" s="1" customFormat="1" ht="14.25">
      <c r="D362" s="27"/>
      <c r="E362" s="28"/>
      <c r="F362" s="27"/>
      <c r="G362" s="28"/>
      <c r="H362" s="29"/>
      <c r="K362" s="352"/>
      <c r="L362" s="352"/>
      <c r="M362" s="353"/>
      <c r="O362" s="29"/>
    </row>
    <row r="363" spans="4:15" s="1" customFormat="1" ht="14.25">
      <c r="D363" s="27"/>
      <c r="E363" s="28"/>
      <c r="F363" s="27"/>
      <c r="G363" s="28"/>
      <c r="H363" s="29"/>
      <c r="K363" s="352"/>
      <c r="L363" s="352"/>
      <c r="M363" s="353"/>
      <c r="O363" s="29"/>
    </row>
    <row r="364" spans="4:15" s="1" customFormat="1" ht="14.25">
      <c r="D364" s="27"/>
      <c r="E364" s="28"/>
      <c r="F364" s="27"/>
      <c r="G364" s="28"/>
      <c r="H364" s="29"/>
      <c r="K364" s="352"/>
      <c r="L364" s="352"/>
      <c r="M364" s="353"/>
      <c r="O364" s="29"/>
    </row>
    <row r="365" spans="4:15" s="1" customFormat="1" ht="14.25">
      <c r="D365" s="27"/>
      <c r="E365" s="28"/>
      <c r="F365" s="27"/>
      <c r="G365" s="28"/>
      <c r="H365" s="29"/>
      <c r="K365" s="352"/>
      <c r="L365" s="352"/>
      <c r="M365" s="353"/>
      <c r="O365" s="29"/>
    </row>
    <row r="366" spans="4:15" s="1" customFormat="1" ht="14.25">
      <c r="D366" s="27"/>
      <c r="E366" s="28"/>
      <c r="F366" s="27"/>
      <c r="G366" s="28"/>
      <c r="H366" s="29"/>
      <c r="K366" s="352"/>
      <c r="L366" s="352"/>
      <c r="M366" s="353"/>
      <c r="O366" s="29"/>
    </row>
    <row r="367" spans="4:15" s="1" customFormat="1" ht="14.25">
      <c r="D367" s="27"/>
      <c r="E367" s="28"/>
      <c r="F367" s="27"/>
      <c r="G367" s="28"/>
      <c r="H367" s="29"/>
      <c r="K367" s="352"/>
      <c r="L367" s="352"/>
      <c r="M367" s="353"/>
      <c r="O367" s="29"/>
    </row>
    <row r="368" spans="4:15" s="1" customFormat="1" ht="14.25">
      <c r="D368" s="27"/>
      <c r="E368" s="28"/>
      <c r="F368" s="27"/>
      <c r="G368" s="28"/>
      <c r="H368" s="29"/>
      <c r="K368" s="352"/>
      <c r="L368" s="352"/>
      <c r="M368" s="353"/>
      <c r="O368" s="29"/>
    </row>
    <row r="369" spans="4:15" s="1" customFormat="1" ht="14.25">
      <c r="D369" s="27"/>
      <c r="E369" s="28"/>
      <c r="F369" s="27"/>
      <c r="G369" s="28"/>
      <c r="H369" s="29"/>
      <c r="K369" s="352"/>
      <c r="L369" s="352"/>
      <c r="M369" s="353"/>
      <c r="O369" s="29"/>
    </row>
    <row r="370" spans="4:15" s="1" customFormat="1" ht="14.25">
      <c r="D370" s="27"/>
      <c r="E370" s="28"/>
      <c r="F370" s="27"/>
      <c r="G370" s="28"/>
      <c r="H370" s="29"/>
      <c r="K370" s="352"/>
      <c r="L370" s="352"/>
      <c r="M370" s="353"/>
      <c r="O370" s="29"/>
    </row>
    <row r="371" spans="4:15" s="1" customFormat="1" ht="14.25">
      <c r="D371" s="27"/>
      <c r="E371" s="28"/>
      <c r="F371" s="27"/>
      <c r="G371" s="28"/>
      <c r="H371" s="29"/>
      <c r="K371" s="352"/>
      <c r="L371" s="352"/>
      <c r="M371" s="353"/>
      <c r="O371" s="29"/>
    </row>
    <row r="372" spans="4:15" s="1" customFormat="1" ht="14.25">
      <c r="D372" s="27"/>
      <c r="E372" s="28"/>
      <c r="F372" s="27"/>
      <c r="G372" s="28"/>
      <c r="H372" s="29"/>
      <c r="K372" s="352"/>
      <c r="L372" s="352"/>
      <c r="M372" s="353"/>
      <c r="O372" s="29"/>
    </row>
    <row r="373" spans="4:15" s="1" customFormat="1" ht="14.25">
      <c r="D373" s="27"/>
      <c r="E373" s="28"/>
      <c r="F373" s="27"/>
      <c r="G373" s="28"/>
      <c r="H373" s="29"/>
      <c r="K373" s="352"/>
      <c r="L373" s="352"/>
      <c r="M373" s="353"/>
      <c r="O373" s="29"/>
    </row>
    <row r="374" spans="4:15" s="1" customFormat="1" ht="14.25">
      <c r="D374" s="27"/>
      <c r="E374" s="28"/>
      <c r="F374" s="27"/>
      <c r="G374" s="28"/>
      <c r="H374" s="29"/>
      <c r="K374" s="352"/>
      <c r="L374" s="352"/>
      <c r="M374" s="353"/>
      <c r="O374" s="29"/>
    </row>
    <row r="375" spans="4:15" s="1" customFormat="1" ht="14.25">
      <c r="D375" s="27"/>
      <c r="E375" s="28"/>
      <c r="F375" s="27"/>
      <c r="G375" s="28"/>
      <c r="H375" s="29"/>
      <c r="K375" s="352"/>
      <c r="L375" s="352"/>
      <c r="M375" s="353"/>
      <c r="O375" s="29"/>
    </row>
    <row r="376" spans="4:15" s="1" customFormat="1" ht="14.25">
      <c r="D376" s="27"/>
      <c r="E376" s="28"/>
      <c r="F376" s="27"/>
      <c r="G376" s="28"/>
      <c r="H376" s="29"/>
      <c r="K376" s="352"/>
      <c r="L376" s="352"/>
      <c r="M376" s="353"/>
      <c r="O376" s="29"/>
    </row>
    <row r="377" spans="4:15" s="1" customFormat="1" ht="14.25">
      <c r="D377" s="27"/>
      <c r="E377" s="28"/>
      <c r="F377" s="27"/>
      <c r="G377" s="28"/>
      <c r="H377" s="29"/>
      <c r="K377" s="352"/>
      <c r="L377" s="352"/>
      <c r="M377" s="353"/>
      <c r="O377" s="29"/>
    </row>
    <row r="378" spans="4:15" s="1" customFormat="1" ht="14.25">
      <c r="D378" s="27"/>
      <c r="E378" s="28"/>
      <c r="F378" s="27"/>
      <c r="G378" s="28"/>
      <c r="H378" s="29"/>
      <c r="K378" s="352"/>
      <c r="L378" s="352"/>
      <c r="M378" s="353"/>
      <c r="O378" s="29"/>
    </row>
    <row r="379" spans="4:15" s="1" customFormat="1" ht="14.25">
      <c r="D379" s="27"/>
      <c r="E379" s="28"/>
      <c r="F379" s="27"/>
      <c r="G379" s="28"/>
      <c r="H379" s="29"/>
      <c r="K379" s="352"/>
      <c r="L379" s="352"/>
      <c r="M379" s="353"/>
      <c r="O379" s="29"/>
    </row>
    <row r="380" spans="4:15" s="1" customFormat="1" ht="14.25">
      <c r="D380" s="27"/>
      <c r="E380" s="28"/>
      <c r="F380" s="27"/>
      <c r="G380" s="28"/>
      <c r="H380" s="29"/>
      <c r="K380" s="352"/>
      <c r="L380" s="352"/>
      <c r="M380" s="353"/>
      <c r="O380" s="29"/>
    </row>
    <row r="381" spans="4:15" s="1" customFormat="1" ht="14.25">
      <c r="D381" s="27"/>
      <c r="E381" s="28"/>
      <c r="F381" s="27"/>
      <c r="G381" s="28"/>
      <c r="H381" s="29"/>
      <c r="K381" s="352"/>
      <c r="L381" s="352"/>
      <c r="M381" s="353"/>
      <c r="O381" s="29"/>
    </row>
    <row r="382" spans="4:15" s="1" customFormat="1" ht="14.25">
      <c r="D382" s="27"/>
      <c r="E382" s="28"/>
      <c r="F382" s="27"/>
      <c r="G382" s="28"/>
      <c r="H382" s="29"/>
      <c r="K382" s="352"/>
      <c r="L382" s="352"/>
      <c r="M382" s="353"/>
      <c r="O382" s="29"/>
    </row>
    <row r="383" spans="4:15" s="1" customFormat="1" ht="14.25">
      <c r="D383" s="27"/>
      <c r="E383" s="28"/>
      <c r="F383" s="27"/>
      <c r="G383" s="28"/>
      <c r="H383" s="29"/>
      <c r="K383" s="352"/>
      <c r="L383" s="352"/>
      <c r="M383" s="353"/>
      <c r="O383" s="29"/>
    </row>
    <row r="384" spans="4:15" s="1" customFormat="1" ht="14.25">
      <c r="D384" s="27"/>
      <c r="E384" s="28"/>
      <c r="F384" s="27"/>
      <c r="G384" s="28"/>
      <c r="H384" s="29"/>
      <c r="K384" s="352"/>
      <c r="L384" s="352"/>
      <c r="M384" s="353"/>
      <c r="O384" s="29"/>
    </row>
    <row r="385" spans="4:15" s="1" customFormat="1" ht="14.25">
      <c r="D385" s="27"/>
      <c r="E385" s="28"/>
      <c r="F385" s="27"/>
      <c r="G385" s="28"/>
      <c r="H385" s="29"/>
      <c r="K385" s="352"/>
      <c r="L385" s="352"/>
      <c r="M385" s="353"/>
      <c r="O385" s="29"/>
    </row>
    <row r="386" spans="4:15" s="1" customFormat="1" ht="14.25">
      <c r="D386" s="27"/>
      <c r="E386" s="28"/>
      <c r="F386" s="27"/>
      <c r="G386" s="28"/>
      <c r="H386" s="29"/>
      <c r="K386" s="352"/>
      <c r="L386" s="352"/>
      <c r="M386" s="353"/>
      <c r="O386" s="29"/>
    </row>
    <row r="387" spans="4:15" s="1" customFormat="1" ht="14.25">
      <c r="D387" s="27"/>
      <c r="E387" s="28"/>
      <c r="F387" s="27"/>
      <c r="G387" s="28"/>
      <c r="H387" s="29"/>
      <c r="K387" s="352"/>
      <c r="L387" s="352"/>
      <c r="M387" s="353"/>
      <c r="O387" s="29"/>
    </row>
    <row r="388" spans="4:15" s="1" customFormat="1" ht="14.25">
      <c r="D388" s="27"/>
      <c r="E388" s="28"/>
      <c r="F388" s="27"/>
      <c r="G388" s="28"/>
      <c r="H388" s="29"/>
      <c r="K388" s="352"/>
      <c r="L388" s="352"/>
      <c r="M388" s="353"/>
      <c r="O388" s="29"/>
    </row>
    <row r="389" spans="4:15" s="1" customFormat="1" ht="14.25">
      <c r="D389" s="27"/>
      <c r="E389" s="28"/>
      <c r="F389" s="27"/>
      <c r="G389" s="28"/>
      <c r="H389" s="29"/>
      <c r="K389" s="352"/>
      <c r="L389" s="352"/>
      <c r="M389" s="353"/>
      <c r="O389" s="29"/>
    </row>
    <row r="390" spans="4:15" s="1" customFormat="1" ht="14.25">
      <c r="D390" s="27"/>
      <c r="E390" s="28"/>
      <c r="F390" s="27"/>
      <c r="G390" s="28"/>
      <c r="H390" s="29"/>
      <c r="K390" s="352"/>
      <c r="L390" s="352"/>
      <c r="M390" s="353"/>
      <c r="O390" s="29"/>
    </row>
    <row r="391" spans="4:15" s="1" customFormat="1" ht="14.25">
      <c r="D391" s="27"/>
      <c r="E391" s="28"/>
      <c r="F391" s="27"/>
      <c r="G391" s="28"/>
      <c r="H391" s="29"/>
      <c r="K391" s="352"/>
      <c r="L391" s="352"/>
      <c r="M391" s="353"/>
      <c r="O391" s="29"/>
    </row>
    <row r="392" spans="4:15" s="1" customFormat="1" ht="14.25">
      <c r="D392" s="27"/>
      <c r="E392" s="28"/>
      <c r="F392" s="27"/>
      <c r="G392" s="28"/>
      <c r="H392" s="29"/>
      <c r="K392" s="352"/>
      <c r="L392" s="352"/>
      <c r="M392" s="353"/>
      <c r="O392" s="29"/>
    </row>
    <row r="393" spans="4:15" s="1" customFormat="1" ht="14.25">
      <c r="D393" s="27"/>
      <c r="E393" s="28"/>
      <c r="F393" s="27"/>
      <c r="G393" s="28"/>
      <c r="H393" s="29"/>
      <c r="K393" s="352"/>
      <c r="L393" s="352"/>
      <c r="M393" s="353"/>
      <c r="O393" s="29"/>
    </row>
    <row r="394" spans="4:15" s="1" customFormat="1" ht="14.25">
      <c r="D394" s="27"/>
      <c r="E394" s="28"/>
      <c r="F394" s="27"/>
      <c r="G394" s="28"/>
      <c r="H394" s="29"/>
      <c r="K394" s="352"/>
      <c r="L394" s="352"/>
      <c r="M394" s="353"/>
      <c r="O394" s="29"/>
    </row>
    <row r="395" spans="4:15" s="1" customFormat="1" ht="14.25">
      <c r="D395" s="27"/>
      <c r="E395" s="28"/>
      <c r="F395" s="27"/>
      <c r="G395" s="28"/>
      <c r="H395" s="29"/>
      <c r="K395" s="352"/>
      <c r="L395" s="352"/>
      <c r="M395" s="353"/>
      <c r="O395" s="29"/>
    </row>
    <row r="396" spans="4:15" s="1" customFormat="1" ht="14.25">
      <c r="D396" s="27"/>
      <c r="E396" s="28"/>
      <c r="F396" s="27"/>
      <c r="G396" s="28"/>
      <c r="H396" s="29"/>
      <c r="K396" s="352"/>
      <c r="L396" s="352"/>
      <c r="M396" s="353"/>
      <c r="O396" s="29"/>
    </row>
    <row r="397" spans="4:15" s="1" customFormat="1" ht="14.25">
      <c r="D397" s="27"/>
      <c r="E397" s="28"/>
      <c r="F397" s="27"/>
      <c r="G397" s="28"/>
      <c r="H397" s="29"/>
      <c r="K397" s="352"/>
      <c r="L397" s="352"/>
      <c r="M397" s="353"/>
      <c r="O397" s="29"/>
    </row>
    <row r="398" spans="4:15" s="1" customFormat="1" ht="14.25">
      <c r="D398" s="27"/>
      <c r="E398" s="28"/>
      <c r="F398" s="27"/>
      <c r="G398" s="28"/>
      <c r="H398" s="29"/>
      <c r="K398" s="352"/>
      <c r="L398" s="352"/>
      <c r="M398" s="353"/>
      <c r="O398" s="29"/>
    </row>
    <row r="399" spans="4:15" s="1" customFormat="1" ht="14.25">
      <c r="D399" s="27"/>
      <c r="E399" s="28"/>
      <c r="F399" s="27"/>
      <c r="G399" s="28"/>
      <c r="H399" s="29"/>
      <c r="K399" s="352"/>
      <c r="L399" s="352"/>
      <c r="M399" s="353"/>
      <c r="O399" s="29"/>
    </row>
    <row r="400" spans="4:15" s="1" customFormat="1" ht="14.25">
      <c r="D400" s="27"/>
      <c r="E400" s="28"/>
      <c r="F400" s="27"/>
      <c r="G400" s="28"/>
      <c r="H400" s="29"/>
      <c r="K400" s="352"/>
      <c r="L400" s="352"/>
      <c r="M400" s="353"/>
      <c r="O400" s="29"/>
    </row>
    <row r="401" spans="4:15" s="1" customFormat="1" ht="14.25">
      <c r="D401" s="27"/>
      <c r="E401" s="28"/>
      <c r="F401" s="27"/>
      <c r="G401" s="28"/>
      <c r="H401" s="29"/>
      <c r="K401" s="352"/>
      <c r="L401" s="352"/>
      <c r="M401" s="353"/>
      <c r="O401" s="29"/>
    </row>
    <row r="402" spans="4:15" s="1" customFormat="1" ht="14.25">
      <c r="D402" s="27"/>
      <c r="E402" s="28"/>
      <c r="F402" s="27"/>
      <c r="G402" s="28"/>
      <c r="H402" s="29"/>
      <c r="K402" s="352"/>
      <c r="L402" s="352"/>
      <c r="M402" s="353"/>
      <c r="O402" s="29"/>
    </row>
    <row r="403" spans="4:15" s="1" customFormat="1" ht="14.25">
      <c r="D403" s="27"/>
      <c r="E403" s="28"/>
      <c r="F403" s="27"/>
      <c r="G403" s="28"/>
      <c r="H403" s="29"/>
      <c r="K403" s="352"/>
      <c r="L403" s="352"/>
      <c r="M403" s="353"/>
      <c r="O403" s="29"/>
    </row>
    <row r="404" spans="4:15" s="1" customFormat="1" ht="14.25">
      <c r="D404" s="27"/>
      <c r="E404" s="28"/>
      <c r="F404" s="27"/>
      <c r="G404" s="28"/>
      <c r="H404" s="29"/>
      <c r="K404" s="352"/>
      <c r="L404" s="352"/>
      <c r="M404" s="353"/>
      <c r="O404" s="29"/>
    </row>
    <row r="405" spans="4:15" s="1" customFormat="1" ht="14.25">
      <c r="D405" s="27"/>
      <c r="E405" s="28"/>
      <c r="F405" s="27"/>
      <c r="G405" s="28"/>
      <c r="H405" s="29"/>
      <c r="K405" s="352"/>
      <c r="L405" s="352"/>
      <c r="M405" s="353"/>
      <c r="O405" s="29"/>
    </row>
    <row r="406" spans="4:15" s="1" customFormat="1" ht="14.25">
      <c r="D406" s="27"/>
      <c r="E406" s="28"/>
      <c r="F406" s="27"/>
      <c r="G406" s="28"/>
      <c r="H406" s="29"/>
      <c r="K406" s="352"/>
      <c r="L406" s="352"/>
      <c r="M406" s="353"/>
      <c r="O406" s="29"/>
    </row>
    <row r="407" spans="4:15" s="1" customFormat="1" ht="14.25">
      <c r="D407" s="27"/>
      <c r="E407" s="28"/>
      <c r="F407" s="27"/>
      <c r="G407" s="28"/>
      <c r="H407" s="29"/>
      <c r="K407" s="352"/>
      <c r="L407" s="352"/>
      <c r="M407" s="353"/>
      <c r="O407" s="29"/>
    </row>
    <row r="408" spans="4:15" s="1" customFormat="1" ht="14.25">
      <c r="D408" s="27"/>
      <c r="E408" s="28"/>
      <c r="F408" s="27"/>
      <c r="G408" s="28"/>
      <c r="H408" s="29"/>
      <c r="K408" s="352"/>
      <c r="L408" s="352"/>
      <c r="M408" s="353"/>
      <c r="O408" s="29"/>
    </row>
    <row r="409" spans="4:15" s="1" customFormat="1" ht="14.25">
      <c r="D409" s="27"/>
      <c r="E409" s="28"/>
      <c r="F409" s="27"/>
      <c r="G409" s="28"/>
      <c r="H409" s="29"/>
      <c r="K409" s="352"/>
      <c r="L409" s="352"/>
      <c r="M409" s="353"/>
      <c r="O409" s="29"/>
    </row>
    <row r="410" spans="4:15" s="1" customFormat="1" ht="14.25">
      <c r="D410" s="27"/>
      <c r="E410" s="28"/>
      <c r="F410" s="27"/>
      <c r="G410" s="28"/>
      <c r="H410" s="29"/>
      <c r="K410" s="352"/>
      <c r="L410" s="352"/>
      <c r="M410" s="353"/>
      <c r="O410" s="29"/>
    </row>
    <row r="411" spans="4:15" s="1" customFormat="1" ht="14.25">
      <c r="D411" s="27"/>
      <c r="E411" s="28"/>
      <c r="F411" s="27"/>
      <c r="G411" s="28"/>
      <c r="H411" s="29"/>
      <c r="K411" s="352"/>
      <c r="L411" s="352"/>
      <c r="M411" s="353"/>
      <c r="O411" s="29"/>
    </row>
    <row r="412" spans="4:15" s="1" customFormat="1" ht="14.25">
      <c r="D412" s="27"/>
      <c r="E412" s="28"/>
      <c r="F412" s="27"/>
      <c r="G412" s="28"/>
      <c r="H412" s="29"/>
      <c r="K412" s="352"/>
      <c r="L412" s="352"/>
      <c r="M412" s="353"/>
      <c r="O412" s="29"/>
    </row>
    <row r="413" spans="4:15" s="1" customFormat="1" ht="14.25">
      <c r="D413" s="27"/>
      <c r="E413" s="28"/>
      <c r="F413" s="27"/>
      <c r="G413" s="28"/>
      <c r="H413" s="29"/>
      <c r="K413" s="352"/>
      <c r="L413" s="352"/>
      <c r="M413" s="353"/>
      <c r="O413" s="29"/>
    </row>
    <row r="414" spans="4:15" s="1" customFormat="1" ht="14.25">
      <c r="D414" s="27"/>
      <c r="E414" s="28"/>
      <c r="F414" s="27"/>
      <c r="G414" s="28"/>
      <c r="H414" s="29"/>
      <c r="K414" s="352"/>
      <c r="L414" s="352"/>
      <c r="M414" s="353"/>
      <c r="O414" s="29"/>
    </row>
    <row r="415" spans="4:15" s="1" customFormat="1" ht="14.25">
      <c r="D415" s="27"/>
      <c r="E415" s="28"/>
      <c r="F415" s="27"/>
      <c r="G415" s="28"/>
      <c r="H415" s="29"/>
      <c r="K415" s="352"/>
      <c r="L415" s="352"/>
      <c r="M415" s="353"/>
      <c r="O415" s="29"/>
    </row>
    <row r="416" spans="4:15" s="1" customFormat="1" ht="14.25">
      <c r="D416" s="27"/>
      <c r="E416" s="28"/>
      <c r="F416" s="27"/>
      <c r="G416" s="28"/>
      <c r="H416" s="29"/>
      <c r="K416" s="352"/>
      <c r="L416" s="352"/>
      <c r="M416" s="353"/>
      <c r="O416" s="29"/>
    </row>
    <row r="417" spans="4:15" s="1" customFormat="1" ht="14.25">
      <c r="D417" s="27"/>
      <c r="E417" s="28"/>
      <c r="F417" s="27"/>
      <c r="G417" s="28"/>
      <c r="H417" s="29"/>
      <c r="K417" s="352"/>
      <c r="L417" s="352"/>
      <c r="M417" s="353"/>
      <c r="O417" s="29"/>
    </row>
    <row r="418" spans="4:15" s="1" customFormat="1" ht="14.25">
      <c r="D418" s="27"/>
      <c r="E418" s="28"/>
      <c r="F418" s="27"/>
      <c r="G418" s="28"/>
      <c r="H418" s="29"/>
      <c r="K418" s="352"/>
      <c r="L418" s="352"/>
      <c r="M418" s="353"/>
      <c r="O418" s="29"/>
    </row>
    <row r="419" spans="4:15" s="1" customFormat="1" ht="14.25">
      <c r="D419" s="27"/>
      <c r="E419" s="28"/>
      <c r="F419" s="27"/>
      <c r="G419" s="28"/>
      <c r="H419" s="29"/>
      <c r="K419" s="352"/>
      <c r="L419" s="352"/>
      <c r="M419" s="353"/>
      <c r="O419" s="29"/>
    </row>
    <row r="420" spans="4:15" s="1" customFormat="1" ht="14.25">
      <c r="D420" s="27"/>
      <c r="E420" s="28"/>
      <c r="F420" s="27"/>
      <c r="G420" s="28"/>
      <c r="H420" s="29"/>
      <c r="K420" s="352"/>
      <c r="L420" s="352"/>
      <c r="M420" s="353"/>
      <c r="O420" s="29"/>
    </row>
    <row r="421" spans="4:15" s="1" customFormat="1" ht="14.25">
      <c r="D421" s="27"/>
      <c r="E421" s="28"/>
      <c r="F421" s="27"/>
      <c r="G421" s="28"/>
      <c r="H421" s="29"/>
      <c r="K421" s="352"/>
      <c r="L421" s="352"/>
      <c r="M421" s="353"/>
      <c r="O421" s="29"/>
    </row>
    <row r="422" spans="4:15" s="1" customFormat="1" ht="14.25">
      <c r="D422" s="27"/>
      <c r="E422" s="28"/>
      <c r="F422" s="27"/>
      <c r="G422" s="28"/>
      <c r="H422" s="29"/>
      <c r="K422" s="352"/>
      <c r="L422" s="352"/>
      <c r="M422" s="353"/>
      <c r="O422" s="29"/>
    </row>
    <row r="423" spans="4:15" s="1" customFormat="1" ht="14.25">
      <c r="D423" s="27"/>
      <c r="E423" s="28"/>
      <c r="F423" s="27"/>
      <c r="G423" s="28"/>
      <c r="H423" s="29"/>
      <c r="K423" s="352"/>
      <c r="L423" s="352"/>
      <c r="M423" s="353"/>
      <c r="O423" s="29"/>
    </row>
    <row r="424" spans="4:15" s="1" customFormat="1" ht="14.25">
      <c r="D424" s="27"/>
      <c r="E424" s="28"/>
      <c r="F424" s="27"/>
      <c r="G424" s="28"/>
      <c r="H424" s="29"/>
      <c r="K424" s="352"/>
      <c r="L424" s="352"/>
      <c r="M424" s="353"/>
      <c r="O424" s="29"/>
    </row>
    <row r="425" spans="4:15" s="1" customFormat="1" ht="14.25">
      <c r="D425" s="27"/>
      <c r="E425" s="28"/>
      <c r="F425" s="27"/>
      <c r="G425" s="28"/>
      <c r="H425" s="29"/>
      <c r="K425" s="352"/>
      <c r="L425" s="352"/>
      <c r="M425" s="353"/>
      <c r="O425" s="29"/>
    </row>
    <row r="426" spans="4:15" s="1" customFormat="1" ht="14.25">
      <c r="D426" s="27"/>
      <c r="E426" s="28"/>
      <c r="F426" s="27"/>
      <c r="G426" s="28"/>
      <c r="H426" s="29"/>
      <c r="K426" s="352"/>
      <c r="L426" s="352"/>
      <c r="M426" s="353"/>
      <c r="O426" s="29"/>
    </row>
    <row r="427" spans="4:15" s="1" customFormat="1" ht="14.25">
      <c r="D427" s="27"/>
      <c r="E427" s="28"/>
      <c r="F427" s="27"/>
      <c r="G427" s="28"/>
      <c r="H427" s="29"/>
      <c r="K427" s="352"/>
      <c r="L427" s="352"/>
      <c r="M427" s="353"/>
      <c r="O427" s="29"/>
    </row>
    <row r="428" spans="4:15" s="1" customFormat="1" ht="14.25">
      <c r="D428" s="27"/>
      <c r="E428" s="28"/>
      <c r="F428" s="27"/>
      <c r="G428" s="28"/>
      <c r="H428" s="29"/>
      <c r="K428" s="352"/>
      <c r="L428" s="352"/>
      <c r="M428" s="353"/>
      <c r="O428" s="29"/>
    </row>
    <row r="429" spans="4:15" s="1" customFormat="1" ht="14.25">
      <c r="D429" s="27"/>
      <c r="E429" s="28"/>
      <c r="F429" s="27"/>
      <c r="G429" s="28"/>
      <c r="H429" s="29"/>
      <c r="K429" s="352"/>
      <c r="L429" s="352"/>
      <c r="M429" s="353"/>
      <c r="O429" s="29"/>
    </row>
    <row r="430" spans="4:15" s="1" customFormat="1" ht="14.25">
      <c r="D430" s="27"/>
      <c r="E430" s="28"/>
      <c r="F430" s="27"/>
      <c r="G430" s="28"/>
      <c r="H430" s="29"/>
      <c r="K430" s="352"/>
      <c r="L430" s="352"/>
      <c r="M430" s="353"/>
      <c r="O430" s="29"/>
    </row>
    <row r="431" spans="4:15" s="1" customFormat="1" ht="14.25">
      <c r="D431" s="27"/>
      <c r="E431" s="28"/>
      <c r="F431" s="27"/>
      <c r="G431" s="28"/>
      <c r="H431" s="29"/>
      <c r="K431" s="352"/>
      <c r="L431" s="352"/>
      <c r="M431" s="353"/>
      <c r="O431" s="29"/>
    </row>
    <row r="432" spans="4:15" s="1" customFormat="1" ht="14.25">
      <c r="D432" s="27"/>
      <c r="E432" s="28"/>
      <c r="F432" s="27"/>
      <c r="G432" s="28"/>
      <c r="H432" s="29"/>
      <c r="K432" s="352"/>
      <c r="L432" s="352"/>
      <c r="M432" s="353"/>
      <c r="O432" s="29"/>
    </row>
    <row r="433" spans="4:15" s="1" customFormat="1" ht="14.25">
      <c r="D433" s="27"/>
      <c r="E433" s="28"/>
      <c r="F433" s="27"/>
      <c r="G433" s="28"/>
      <c r="H433" s="29"/>
      <c r="K433" s="352"/>
      <c r="L433" s="352"/>
      <c r="M433" s="353"/>
      <c r="O433" s="29"/>
    </row>
    <row r="434" spans="4:15" s="1" customFormat="1" ht="14.25">
      <c r="D434" s="27"/>
      <c r="E434" s="28"/>
      <c r="F434" s="27"/>
      <c r="G434" s="28"/>
      <c r="H434" s="29"/>
      <c r="K434" s="352"/>
      <c r="L434" s="352"/>
      <c r="M434" s="353"/>
      <c r="O434" s="29"/>
    </row>
    <row r="435" spans="4:15" s="1" customFormat="1" ht="14.25">
      <c r="D435" s="27"/>
      <c r="E435" s="28"/>
      <c r="F435" s="27"/>
      <c r="G435" s="28"/>
      <c r="H435" s="29"/>
      <c r="K435" s="352"/>
      <c r="L435" s="352"/>
      <c r="M435" s="353"/>
      <c r="O435" s="29"/>
    </row>
    <row r="436" spans="4:15" s="1" customFormat="1" ht="14.25">
      <c r="D436" s="27"/>
      <c r="E436" s="28"/>
      <c r="F436" s="27"/>
      <c r="G436" s="28"/>
      <c r="H436" s="29"/>
      <c r="K436" s="352"/>
      <c r="L436" s="352"/>
      <c r="M436" s="353"/>
      <c r="O436" s="29"/>
    </row>
    <row r="437" spans="4:15" s="1" customFormat="1" ht="14.25">
      <c r="D437" s="27"/>
      <c r="E437" s="28"/>
      <c r="F437" s="27"/>
      <c r="G437" s="28"/>
      <c r="H437" s="29"/>
      <c r="K437" s="352"/>
      <c r="L437" s="352"/>
      <c r="M437" s="353"/>
      <c r="O437" s="29"/>
    </row>
    <row r="438" spans="4:15" s="1" customFormat="1" ht="14.25">
      <c r="D438" s="27"/>
      <c r="E438" s="28"/>
      <c r="F438" s="27"/>
      <c r="G438" s="28"/>
      <c r="H438" s="29"/>
      <c r="K438" s="352"/>
      <c r="L438" s="352"/>
      <c r="M438" s="353"/>
      <c r="O438" s="29"/>
    </row>
    <row r="439" spans="4:15" s="1" customFormat="1" ht="14.25">
      <c r="D439" s="27"/>
      <c r="E439" s="28"/>
      <c r="F439" s="27"/>
      <c r="G439" s="28"/>
      <c r="H439" s="29"/>
      <c r="K439" s="352"/>
      <c r="L439" s="352"/>
      <c r="M439" s="353"/>
      <c r="O439" s="29"/>
    </row>
    <row r="440" spans="4:15" s="1" customFormat="1" ht="14.25">
      <c r="D440" s="27"/>
      <c r="E440" s="28"/>
      <c r="F440" s="27"/>
      <c r="G440" s="28"/>
      <c r="H440" s="29"/>
      <c r="K440" s="352"/>
      <c r="L440" s="352"/>
      <c r="M440" s="353"/>
      <c r="O440" s="29"/>
    </row>
    <row r="441" spans="4:15" s="1" customFormat="1" ht="14.25">
      <c r="D441" s="27"/>
      <c r="E441" s="28"/>
      <c r="F441" s="27"/>
      <c r="G441" s="28"/>
      <c r="H441" s="29"/>
      <c r="K441" s="352"/>
      <c r="L441" s="352"/>
      <c r="M441" s="353"/>
      <c r="O441" s="29"/>
    </row>
    <row r="442" spans="4:15" s="1" customFormat="1" ht="14.25">
      <c r="D442" s="27"/>
      <c r="E442" s="28"/>
      <c r="F442" s="27"/>
      <c r="G442" s="28"/>
      <c r="H442" s="29"/>
      <c r="K442" s="352"/>
      <c r="L442" s="352"/>
      <c r="M442" s="353"/>
      <c r="O442" s="29"/>
    </row>
    <row r="443" spans="4:15" s="1" customFormat="1" ht="14.25">
      <c r="D443" s="27"/>
      <c r="E443" s="28"/>
      <c r="F443" s="27"/>
      <c r="G443" s="28"/>
      <c r="H443" s="29"/>
      <c r="K443" s="352"/>
      <c r="L443" s="352"/>
      <c r="M443" s="353"/>
      <c r="O443" s="29"/>
    </row>
    <row r="444" spans="4:15" s="1" customFormat="1" ht="14.25">
      <c r="D444" s="27"/>
      <c r="E444" s="28"/>
      <c r="F444" s="27"/>
      <c r="G444" s="28"/>
      <c r="H444" s="29"/>
      <c r="K444" s="352"/>
      <c r="L444" s="352"/>
      <c r="M444" s="353"/>
      <c r="O444" s="29"/>
    </row>
    <row r="445" spans="4:15" s="1" customFormat="1" ht="14.25">
      <c r="D445" s="27"/>
      <c r="E445" s="28"/>
      <c r="F445" s="27"/>
      <c r="G445" s="28"/>
      <c r="H445" s="29"/>
      <c r="K445" s="352"/>
      <c r="L445" s="352"/>
      <c r="M445" s="353"/>
      <c r="O445" s="29"/>
    </row>
    <row r="446" spans="4:15" s="1" customFormat="1" ht="14.25">
      <c r="D446" s="27"/>
      <c r="E446" s="28"/>
      <c r="F446" s="27"/>
      <c r="G446" s="28"/>
      <c r="H446" s="29"/>
      <c r="K446" s="352"/>
      <c r="L446" s="352"/>
      <c r="M446" s="353"/>
      <c r="O446" s="29"/>
    </row>
    <row r="447" spans="4:15" s="1" customFormat="1" ht="14.25">
      <c r="D447" s="27"/>
      <c r="E447" s="28"/>
      <c r="F447" s="27"/>
      <c r="G447" s="28"/>
      <c r="H447" s="29"/>
      <c r="K447" s="352"/>
      <c r="L447" s="352"/>
      <c r="M447" s="353"/>
      <c r="O447" s="29"/>
    </row>
    <row r="448" spans="4:15" s="1" customFormat="1" ht="14.25">
      <c r="D448" s="27"/>
      <c r="E448" s="28"/>
      <c r="F448" s="27"/>
      <c r="G448" s="28"/>
      <c r="H448" s="29"/>
      <c r="K448" s="352"/>
      <c r="L448" s="352"/>
      <c r="M448" s="353"/>
      <c r="O448" s="29"/>
    </row>
    <row r="449" spans="4:15" s="1" customFormat="1" ht="14.25">
      <c r="D449" s="27"/>
      <c r="E449" s="28"/>
      <c r="F449" s="27"/>
      <c r="G449" s="28"/>
      <c r="H449" s="29"/>
      <c r="K449" s="352"/>
      <c r="L449" s="352"/>
      <c r="M449" s="353"/>
      <c r="O449" s="29"/>
    </row>
    <row r="450" spans="4:15" s="1" customFormat="1" ht="14.25">
      <c r="D450" s="27"/>
      <c r="E450" s="28"/>
      <c r="F450" s="27"/>
      <c r="G450" s="28"/>
      <c r="H450" s="29"/>
      <c r="K450" s="352"/>
      <c r="L450" s="352"/>
      <c r="M450" s="353"/>
      <c r="O450" s="29"/>
    </row>
    <row r="451" spans="4:15" s="1" customFormat="1" ht="14.25">
      <c r="D451" s="27"/>
      <c r="E451" s="28"/>
      <c r="F451" s="27"/>
      <c r="G451" s="28"/>
      <c r="H451" s="29"/>
      <c r="K451" s="352"/>
      <c r="L451" s="352"/>
      <c r="M451" s="353"/>
      <c r="O451" s="29"/>
    </row>
    <row r="452" spans="4:15" s="1" customFormat="1" ht="14.25">
      <c r="D452" s="27"/>
      <c r="E452" s="28"/>
      <c r="F452" s="27"/>
      <c r="G452" s="28"/>
      <c r="H452" s="29"/>
      <c r="K452" s="352"/>
      <c r="L452" s="352"/>
      <c r="M452" s="353"/>
      <c r="O452" s="29"/>
    </row>
    <row r="453" spans="4:15" s="1" customFormat="1" ht="14.25">
      <c r="D453" s="27"/>
      <c r="E453" s="28"/>
      <c r="F453" s="27"/>
      <c r="G453" s="28"/>
      <c r="H453" s="29"/>
      <c r="K453" s="352"/>
      <c r="L453" s="352"/>
      <c r="M453" s="353"/>
      <c r="O453" s="29"/>
    </row>
    <row r="454" spans="4:15" s="1" customFormat="1" ht="14.25">
      <c r="D454" s="27"/>
      <c r="E454" s="28"/>
      <c r="F454" s="27"/>
      <c r="G454" s="28"/>
      <c r="H454" s="29"/>
      <c r="K454" s="352"/>
      <c r="L454" s="352"/>
      <c r="M454" s="353"/>
      <c r="O454" s="29"/>
    </row>
  </sheetData>
  <sheetProtection password="DBB9" sheet="1" objects="1" scenarios="1"/>
  <mergeCells count="47">
    <mergeCell ref="C2:M2"/>
    <mergeCell ref="C4:M4"/>
    <mergeCell ref="C6:H7"/>
    <mergeCell ref="I6:M6"/>
    <mergeCell ref="N6:O6"/>
    <mergeCell ref="D9:H9"/>
    <mergeCell ref="R6:S6"/>
    <mergeCell ref="T6:U6"/>
    <mergeCell ref="V6:W6"/>
    <mergeCell ref="X6:Y6"/>
    <mergeCell ref="P6:Q6"/>
    <mergeCell ref="AD6:AE6"/>
    <mergeCell ref="AF6:AG6"/>
    <mergeCell ref="AH6:AI6"/>
    <mergeCell ref="AJ6:AK6"/>
    <mergeCell ref="D8:H8"/>
    <mergeCell ref="Z6:AA6"/>
    <mergeCell ref="AB6:AC6"/>
    <mergeCell ref="D21:H21"/>
    <mergeCell ref="D10:H10"/>
    <mergeCell ref="D11:H11"/>
    <mergeCell ref="D12:H12"/>
    <mergeCell ref="D13:H13"/>
    <mergeCell ref="D14:H14"/>
    <mergeCell ref="D15:H15"/>
    <mergeCell ref="D16:H16"/>
    <mergeCell ref="D17:H17"/>
    <mergeCell ref="D18:H18"/>
    <mergeCell ref="D19:H19"/>
    <mergeCell ref="D20:H20"/>
    <mergeCell ref="D34:H34"/>
    <mergeCell ref="D22:H22"/>
    <mergeCell ref="D23:H23"/>
    <mergeCell ref="D25:H25"/>
    <mergeCell ref="D26:H26"/>
    <mergeCell ref="D27:H27"/>
    <mergeCell ref="D28:H28"/>
    <mergeCell ref="D29:H29"/>
    <mergeCell ref="D30:H30"/>
    <mergeCell ref="D31:H31"/>
    <mergeCell ref="D32:H32"/>
    <mergeCell ref="D33:H33"/>
    <mergeCell ref="D35:H35"/>
    <mergeCell ref="D36:H36"/>
    <mergeCell ref="D37:H37"/>
    <mergeCell ref="D38:H38"/>
    <mergeCell ref="AJ39:AJ45"/>
  </mergeCells>
  <conditionalFormatting sqref="K9">
    <cfRule type="cellIs" dxfId="0" priority="1" stopIfTrue="1" operator="equal">
      <formula>$I$9</formula>
    </cfRule>
  </conditionalFormatting>
  <pageMargins left="0.39370078740157483" right="0.39370078740157483" top="0.98425196850393704" bottom="0.98425196850393704" header="0.51181102362204722" footer="0.51181102362204722"/>
  <pageSetup paperSize="9" scale="81" fitToWidth="0" orientation="landscape" r:id="rId1"/>
  <headerFooter alignWithMargins="0">
    <oddFooter>&amp;LKMU-Finanzplanungstool der Thurgauer Kantonalbank&amp;CSeite &amp;P / &amp;N&amp;R&amp;D</oddFooter>
  </headerFooter>
  <colBreaks count="3" manualBreakCount="3">
    <brk id="19" min="1" max="38" man="1"/>
    <brk id="25" min="1" max="38" man="1"/>
    <brk id="31" min="1" max="38"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pageSetUpPr fitToPage="1"/>
  </sheetPr>
  <dimension ref="A1:X61"/>
  <sheetViews>
    <sheetView showGridLines="0" showRowColHeaders="0" zoomScaleNormal="100" workbookViewId="0">
      <pane xSplit="2" ySplit="5" topLeftCell="C6" activePane="bottomRight" state="frozenSplit"/>
      <selection activeCell="AE44" sqref="AE44"/>
      <selection pane="topRight" activeCell="AE44" sqref="AE44"/>
      <selection pane="bottomLeft" activeCell="AE44" sqref="AE44"/>
      <selection pane="bottomRight"/>
    </sheetView>
  </sheetViews>
  <sheetFormatPr baseColWidth="10" defaultRowHeight="16.5"/>
  <cols>
    <col min="1" max="1" width="11.5546875" style="34"/>
    <col min="2" max="2" width="4.77734375" style="34" customWidth="1"/>
    <col min="3" max="3" width="43.77734375" style="34" customWidth="1"/>
    <col min="4" max="4" width="10.44140625" style="34" customWidth="1"/>
    <col min="5" max="5" width="7.88671875" style="34" customWidth="1"/>
    <col min="6" max="6" width="0.77734375" style="35" customWidth="1"/>
    <col min="7" max="7" width="5" style="36" customWidth="1"/>
    <col min="8" max="8" width="0.77734375" style="34" customWidth="1"/>
    <col min="9" max="9" width="29.109375" style="34" customWidth="1"/>
    <col min="10" max="10" width="30.44140625" style="34" hidden="1" customWidth="1"/>
    <col min="11" max="11" width="9.44140625" style="34" customWidth="1"/>
    <col min="12" max="12" width="9.44140625" style="34" hidden="1" customWidth="1"/>
    <col min="13" max="13" width="9.44140625" style="34" customWidth="1"/>
    <col min="14" max="14" width="9.44140625" style="34" hidden="1" customWidth="1"/>
    <col min="15" max="15" width="9.44140625" style="34" customWidth="1"/>
    <col min="16" max="16" width="9.44140625" style="34" hidden="1" customWidth="1"/>
    <col min="17" max="17" width="9.44140625" style="34" customWidth="1"/>
    <col min="18" max="18" width="9.44140625" style="34" hidden="1" customWidth="1"/>
    <col min="19" max="19" width="9.44140625" style="34" customWidth="1"/>
    <col min="20" max="16384" width="11.5546875" style="34"/>
  </cols>
  <sheetData>
    <row r="1" spans="1:24" hidden="1"/>
    <row r="2" spans="1:24" hidden="1"/>
    <row r="3" spans="1:24">
      <c r="C3" s="557" t="str">
        <f>IF(Hauptübersicht!E13="","Bitte Firma unter 'Home' ergänzen",Hauptübersicht!E13)</f>
        <v>Bitte Firma unter 'Home' ergänzen</v>
      </c>
      <c r="D3" s="558"/>
      <c r="E3" s="558"/>
      <c r="F3" s="558"/>
      <c r="G3" s="558"/>
      <c r="H3" s="558"/>
      <c r="I3" s="558"/>
      <c r="J3" s="558"/>
      <c r="K3" s="558"/>
      <c r="L3" s="558"/>
      <c r="M3" s="558"/>
      <c r="N3" s="558"/>
      <c r="O3" s="558"/>
      <c r="P3" s="558"/>
      <c r="Q3" s="558"/>
      <c r="R3" s="558"/>
      <c r="S3" s="559"/>
    </row>
    <row r="5" spans="1:24" ht="28.5">
      <c r="A5" s="138"/>
      <c r="C5" s="139" t="s">
        <v>30</v>
      </c>
      <c r="D5" s="140"/>
      <c r="E5" s="140"/>
      <c r="F5" s="141"/>
      <c r="G5" s="142"/>
      <c r="H5" s="141"/>
      <c r="I5" s="139" t="s">
        <v>29</v>
      </c>
      <c r="J5" s="140"/>
      <c r="K5" s="140"/>
      <c r="L5" s="140"/>
      <c r="M5" s="140"/>
      <c r="N5" s="140"/>
      <c r="O5" s="140"/>
      <c r="P5" s="140"/>
      <c r="Q5" s="140"/>
      <c r="R5" s="140"/>
      <c r="S5" s="140"/>
    </row>
    <row r="6" spans="1:24" s="35" customFormat="1" ht="15.75" customHeight="1">
      <c r="A6" s="73"/>
      <c r="C6" s="141"/>
      <c r="D6" s="141"/>
      <c r="E6" s="141"/>
      <c r="F6" s="141"/>
      <c r="G6" s="142"/>
      <c r="H6" s="141"/>
      <c r="I6" s="141"/>
      <c r="J6" s="141"/>
      <c r="K6" s="141"/>
      <c r="L6" s="141"/>
      <c r="M6" s="141"/>
      <c r="N6" s="141"/>
    </row>
    <row r="7" spans="1:24" s="35" customFormat="1" ht="15.75" customHeight="1">
      <c r="A7" s="143"/>
      <c r="C7" s="560" t="s">
        <v>182</v>
      </c>
      <c r="D7" s="560"/>
      <c r="E7" s="560"/>
      <c r="F7" s="141"/>
      <c r="G7" s="142"/>
      <c r="H7" s="141"/>
      <c r="I7" s="560" t="s">
        <v>182</v>
      </c>
      <c r="J7" s="560"/>
      <c r="K7" s="560"/>
      <c r="L7" s="560"/>
      <c r="M7" s="560"/>
      <c r="N7" s="560"/>
      <c r="O7" s="560"/>
      <c r="P7" s="560"/>
      <c r="Q7" s="560"/>
      <c r="R7" s="560"/>
      <c r="S7" s="560"/>
    </row>
    <row r="8" spans="1:24" s="35" customFormat="1" ht="5.0999999999999996" customHeight="1">
      <c r="A8" s="73"/>
      <c r="C8" s="144"/>
      <c r="D8" s="144"/>
      <c r="E8" s="144"/>
      <c r="F8" s="141"/>
      <c r="G8" s="142"/>
      <c r="H8" s="141"/>
      <c r="I8" s="141"/>
      <c r="J8" s="141"/>
      <c r="K8" s="141"/>
      <c r="L8" s="141"/>
      <c r="M8" s="141"/>
      <c r="N8" s="141"/>
    </row>
    <row r="9" spans="1:24" s="35" customFormat="1" ht="36" customHeight="1">
      <c r="A9" s="73"/>
      <c r="C9" s="545" t="s">
        <v>178</v>
      </c>
      <c r="D9" s="545"/>
      <c r="E9" s="545"/>
      <c r="F9" s="141"/>
      <c r="G9" s="142"/>
      <c r="H9" s="141"/>
      <c r="I9" s="545" t="s">
        <v>164</v>
      </c>
      <c r="J9" s="545"/>
      <c r="K9" s="545"/>
      <c r="L9" s="545"/>
      <c r="M9" s="545"/>
      <c r="N9" s="545"/>
      <c r="O9" s="545"/>
      <c r="P9" s="545"/>
      <c r="Q9" s="545"/>
      <c r="R9" s="545"/>
      <c r="S9" s="545"/>
    </row>
    <row r="10" spans="1:24">
      <c r="A10" s="73"/>
    </row>
    <row r="11" spans="1:24">
      <c r="A11" s="73"/>
      <c r="C11" s="145" t="s">
        <v>0</v>
      </c>
      <c r="D11" s="146">
        <f>Hauptübersicht!E16</f>
        <v>0</v>
      </c>
      <c r="E11" s="147"/>
      <c r="F11" s="148"/>
      <c r="G11" s="149"/>
      <c r="I11" s="150"/>
      <c r="J11" s="151"/>
      <c r="K11" s="151">
        <f>Hauptübersicht!K13</f>
        <v>1</v>
      </c>
      <c r="L11" s="151"/>
      <c r="M11" s="151">
        <f>Hauptübersicht!K14</f>
        <v>2</v>
      </c>
      <c r="N11" s="151"/>
      <c r="O11" s="151">
        <f>Hauptübersicht!K15</f>
        <v>3</v>
      </c>
      <c r="P11" s="151"/>
      <c r="Q11" s="151">
        <f>Hauptübersicht!K16</f>
        <v>4</v>
      </c>
      <c r="R11" s="151"/>
      <c r="S11" s="151">
        <f>Hauptübersicht!K17</f>
        <v>5</v>
      </c>
      <c r="T11" s="49"/>
      <c r="U11" s="49"/>
      <c r="V11" s="49"/>
      <c r="W11" s="49"/>
      <c r="X11" s="49"/>
    </row>
    <row r="12" spans="1:24">
      <c r="A12" s="73"/>
      <c r="C12" s="152" t="s">
        <v>1</v>
      </c>
      <c r="D12" s="153" t="str">
        <f>CONCATENATE("1.",Hauptübersicht!M13,".",Hauptübersicht!$E$14)</f>
        <v>1.1.</v>
      </c>
      <c r="E12" s="153" t="s">
        <v>2</v>
      </c>
      <c r="F12" s="154"/>
      <c r="G12" s="155"/>
      <c r="I12" s="4"/>
      <c r="J12" s="4"/>
      <c r="K12" s="4"/>
      <c r="L12" s="4"/>
      <c r="M12" s="4"/>
      <c r="N12" s="4"/>
      <c r="O12" s="4"/>
      <c r="P12" s="4"/>
      <c r="Q12" s="4"/>
      <c r="R12" s="4"/>
      <c r="S12" s="4"/>
      <c r="T12" s="1"/>
    </row>
    <row r="13" spans="1:24">
      <c r="A13" s="56"/>
      <c r="C13" s="156" t="s">
        <v>90</v>
      </c>
      <c r="D13" s="157"/>
      <c r="E13" s="561"/>
      <c r="F13" s="158"/>
      <c r="G13" s="12" t="s">
        <v>37</v>
      </c>
      <c r="I13" s="159" t="str">
        <f>CONCATENATE("Liquiditätsmindestbestand (",D11,")")</f>
        <v>Liquiditätsmindestbestand (0)</v>
      </c>
      <c r="J13" s="159"/>
      <c r="K13" s="160"/>
      <c r="L13" s="161"/>
      <c r="M13" s="4"/>
      <c r="N13" s="4"/>
      <c r="O13" s="4"/>
      <c r="P13" s="4"/>
      <c r="Q13" s="4"/>
      <c r="R13" s="4"/>
      <c r="S13" s="4"/>
      <c r="T13" s="1"/>
    </row>
    <row r="14" spans="1:24">
      <c r="A14" s="56"/>
      <c r="C14" s="162" t="s">
        <v>4</v>
      </c>
      <c r="D14" s="163"/>
      <c r="E14" s="561"/>
      <c r="F14" s="158"/>
      <c r="G14" s="12" t="s">
        <v>37</v>
      </c>
      <c r="I14" s="4" t="s">
        <v>33</v>
      </c>
      <c r="J14" s="4"/>
      <c r="K14" s="160"/>
      <c r="L14" s="164"/>
      <c r="M14" s="160"/>
      <c r="N14" s="160"/>
      <c r="O14" s="160"/>
      <c r="P14" s="160"/>
      <c r="Q14" s="160"/>
      <c r="R14" s="165"/>
      <c r="S14" s="160"/>
      <c r="T14" s="1"/>
    </row>
    <row r="15" spans="1:24">
      <c r="A15" s="56"/>
      <c r="C15" s="162" t="s">
        <v>22</v>
      </c>
      <c r="D15" s="163"/>
      <c r="E15" s="561"/>
      <c r="F15" s="158"/>
      <c r="G15" s="12" t="s">
        <v>37</v>
      </c>
      <c r="I15" s="4" t="s">
        <v>34</v>
      </c>
      <c r="J15" s="4"/>
      <c r="K15" s="166"/>
      <c r="L15" s="167">
        <v>0.01</v>
      </c>
      <c r="M15" s="168">
        <f>K15</f>
        <v>0</v>
      </c>
      <c r="N15" s="169">
        <v>0.01</v>
      </c>
      <c r="O15" s="168">
        <f>M15</f>
        <v>0</v>
      </c>
      <c r="P15" s="169">
        <v>0.01</v>
      </c>
      <c r="Q15" s="168">
        <f>O15</f>
        <v>0</v>
      </c>
      <c r="R15" s="169">
        <v>0.01</v>
      </c>
      <c r="S15" s="168">
        <f>Q15</f>
        <v>0</v>
      </c>
      <c r="T15" s="1"/>
    </row>
    <row r="16" spans="1:24">
      <c r="A16" s="56"/>
      <c r="C16" s="170" t="s">
        <v>23</v>
      </c>
      <c r="D16" s="171"/>
      <c r="E16" s="561"/>
      <c r="F16" s="158"/>
      <c r="G16" s="12" t="s">
        <v>37</v>
      </c>
      <c r="I16" s="4" t="s">
        <v>35</v>
      </c>
      <c r="J16" s="4"/>
      <c r="K16" s="160"/>
      <c r="L16" s="164"/>
      <c r="M16" s="160"/>
      <c r="N16" s="160"/>
      <c r="O16" s="160"/>
      <c r="P16" s="160"/>
      <c r="Q16" s="160"/>
      <c r="R16" s="165"/>
      <c r="S16" s="160"/>
      <c r="T16" s="1"/>
    </row>
    <row r="17" spans="1:20">
      <c r="A17" s="56"/>
      <c r="C17" s="172" t="s">
        <v>5</v>
      </c>
      <c r="D17" s="173">
        <f>SUM(D13:D16)</f>
        <v>0</v>
      </c>
      <c r="E17" s="174">
        <f>IF($D$23=0,0,+D17/$D$23)</f>
        <v>0</v>
      </c>
      <c r="F17" s="175"/>
      <c r="G17" s="13"/>
      <c r="I17" s="4"/>
      <c r="J17" s="4"/>
      <c r="K17" s="4"/>
      <c r="L17" s="4"/>
      <c r="M17" s="4"/>
      <c r="N17" s="4"/>
      <c r="O17" s="4"/>
      <c r="P17" s="4"/>
      <c r="Q17" s="4"/>
      <c r="R17" s="4"/>
      <c r="S17" s="4"/>
      <c r="T17" s="1"/>
    </row>
    <row r="18" spans="1:20">
      <c r="A18" s="56"/>
      <c r="C18" s="177" t="s">
        <v>6</v>
      </c>
      <c r="D18" s="178"/>
      <c r="E18" s="178"/>
      <c r="F18" s="148"/>
      <c r="G18" s="10"/>
      <c r="I18" s="4"/>
      <c r="J18" s="4"/>
      <c r="K18" s="4"/>
      <c r="L18" s="4"/>
      <c r="M18" s="4"/>
      <c r="N18" s="4"/>
      <c r="O18" s="4"/>
      <c r="P18" s="4"/>
      <c r="Q18" s="4"/>
      <c r="R18" s="4"/>
      <c r="S18" s="4"/>
      <c r="T18" s="1"/>
    </row>
    <row r="19" spans="1:20">
      <c r="A19" s="56"/>
      <c r="C19" s="179" t="s">
        <v>24</v>
      </c>
      <c r="D19" s="180"/>
      <c r="E19" s="567"/>
      <c r="F19" s="158"/>
      <c r="G19" s="12" t="s">
        <v>37</v>
      </c>
      <c r="I19" s="181" t="s">
        <v>36</v>
      </c>
      <c r="J19" s="4"/>
      <c r="K19" s="166"/>
      <c r="L19" s="166"/>
      <c r="M19" s="166"/>
      <c r="N19" s="166"/>
      <c r="O19" s="166"/>
      <c r="P19" s="166"/>
      <c r="Q19" s="166"/>
      <c r="R19" s="166"/>
      <c r="S19" s="166"/>
      <c r="T19" s="1"/>
    </row>
    <row r="20" spans="1:20">
      <c r="A20" s="56"/>
      <c r="C20" s="182" t="s">
        <v>7</v>
      </c>
      <c r="D20" s="163"/>
      <c r="E20" s="561"/>
      <c r="F20" s="158"/>
      <c r="G20" s="12" t="s">
        <v>37</v>
      </c>
      <c r="I20" s="181" t="s">
        <v>36</v>
      </c>
      <c r="J20" s="4"/>
      <c r="K20" s="166"/>
      <c r="L20" s="166"/>
      <c r="M20" s="166"/>
      <c r="N20" s="166"/>
      <c r="O20" s="166"/>
      <c r="P20" s="166"/>
      <c r="Q20" s="166"/>
      <c r="R20" s="166"/>
      <c r="S20" s="166"/>
      <c r="T20" s="1"/>
    </row>
    <row r="21" spans="1:20">
      <c r="A21" s="56"/>
      <c r="C21" s="183" t="s">
        <v>8</v>
      </c>
      <c r="D21" s="171"/>
      <c r="E21" s="564"/>
      <c r="F21" s="148"/>
      <c r="G21" s="12" t="s">
        <v>37</v>
      </c>
      <c r="I21" s="181" t="s">
        <v>36</v>
      </c>
      <c r="J21" s="4"/>
      <c r="K21" s="166"/>
      <c r="L21" s="166"/>
      <c r="M21" s="166"/>
      <c r="N21" s="166"/>
      <c r="O21" s="166"/>
      <c r="P21" s="166"/>
      <c r="Q21" s="166"/>
      <c r="R21" s="166"/>
      <c r="S21" s="166"/>
      <c r="T21" s="1"/>
    </row>
    <row r="22" spans="1:20">
      <c r="A22" s="56"/>
      <c r="C22" s="184" t="s">
        <v>9</v>
      </c>
      <c r="D22" s="173">
        <f>SUM(D19:D21)</f>
        <v>0</v>
      </c>
      <c r="E22" s="185">
        <f>IF($D$23=0,0,+D22/$D$23)</f>
        <v>0</v>
      </c>
      <c r="F22" s="175"/>
      <c r="G22" s="13"/>
      <c r="I22" s="4"/>
      <c r="J22" s="4"/>
      <c r="K22" s="4"/>
      <c r="L22" s="4"/>
      <c r="M22" s="4"/>
      <c r="N22" s="4"/>
      <c r="O22" s="4"/>
      <c r="P22" s="4"/>
      <c r="Q22" s="4"/>
      <c r="R22" s="4"/>
      <c r="S22" s="4"/>
      <c r="T22" s="1"/>
    </row>
    <row r="23" spans="1:20">
      <c r="A23" s="56"/>
      <c r="C23" s="186" t="s">
        <v>10</v>
      </c>
      <c r="D23" s="187">
        <f>SUM(D17+D22)</f>
        <v>0</v>
      </c>
      <c r="E23" s="188">
        <v>1</v>
      </c>
      <c r="F23" s="189"/>
      <c r="G23" s="14"/>
      <c r="I23" s="4"/>
      <c r="J23" s="4"/>
      <c r="K23" s="4"/>
      <c r="L23" s="4"/>
      <c r="M23" s="4"/>
      <c r="N23" s="4"/>
      <c r="O23" s="4"/>
      <c r="P23" s="4"/>
      <c r="Q23" s="4"/>
      <c r="R23" s="4"/>
      <c r="S23" s="4"/>
      <c r="T23" s="1"/>
    </row>
    <row r="24" spans="1:20">
      <c r="A24" s="56"/>
      <c r="C24" s="190"/>
      <c r="D24" s="191"/>
      <c r="E24" s="191"/>
      <c r="F24" s="148"/>
      <c r="G24" s="10"/>
      <c r="I24" s="4"/>
      <c r="J24" s="4"/>
      <c r="K24" s="4"/>
      <c r="L24" s="4"/>
      <c r="M24" s="4"/>
      <c r="N24" s="4"/>
      <c r="O24" s="4"/>
      <c r="P24" s="4"/>
      <c r="Q24" s="4"/>
      <c r="R24" s="4"/>
      <c r="S24" s="4"/>
      <c r="T24" s="1"/>
    </row>
    <row r="25" spans="1:20">
      <c r="A25" s="56"/>
      <c r="C25" s="145" t="s">
        <v>11</v>
      </c>
      <c r="D25" s="146">
        <f>D11</f>
        <v>0</v>
      </c>
      <c r="E25" s="147"/>
      <c r="F25" s="148"/>
      <c r="G25" s="10"/>
      <c r="I25" s="4"/>
      <c r="J25" s="4"/>
      <c r="K25" s="4"/>
      <c r="L25" s="4"/>
      <c r="M25" s="4"/>
      <c r="N25" s="4"/>
      <c r="O25" s="4"/>
      <c r="P25" s="4"/>
      <c r="Q25" s="4"/>
      <c r="R25" s="4"/>
      <c r="S25" s="4"/>
      <c r="T25" s="1"/>
    </row>
    <row r="26" spans="1:20">
      <c r="A26" s="56"/>
      <c r="C26" s="152" t="s">
        <v>12</v>
      </c>
      <c r="D26" s="153" t="str">
        <f>+D12</f>
        <v>1.1.</v>
      </c>
      <c r="E26" s="153" t="str">
        <f>+E12</f>
        <v>in %</v>
      </c>
      <c r="F26" s="154"/>
      <c r="G26" s="11"/>
      <c r="I26" s="4"/>
      <c r="J26" s="4"/>
      <c r="K26" s="4"/>
      <c r="L26" s="4"/>
      <c r="M26" s="4"/>
      <c r="N26" s="4"/>
      <c r="O26" s="4"/>
      <c r="P26" s="4"/>
      <c r="Q26" s="4"/>
      <c r="R26" s="4"/>
      <c r="S26" s="4"/>
      <c r="T26" s="1"/>
    </row>
    <row r="27" spans="1:20">
      <c r="A27" s="56"/>
      <c r="C27" s="156" t="s">
        <v>13</v>
      </c>
      <c r="D27" s="157"/>
      <c r="E27" s="566"/>
      <c r="F27" s="192"/>
      <c r="G27" s="12" t="s">
        <v>37</v>
      </c>
      <c r="I27" s="4" t="s">
        <v>38</v>
      </c>
      <c r="J27" s="4"/>
      <c r="K27" s="160"/>
      <c r="L27" s="160"/>
      <c r="M27" s="160"/>
      <c r="N27" s="160"/>
      <c r="O27" s="160"/>
      <c r="P27" s="160"/>
      <c r="Q27" s="160"/>
      <c r="R27" s="165"/>
      <c r="S27" s="160"/>
      <c r="T27" s="1"/>
    </row>
    <row r="28" spans="1:20">
      <c r="A28" s="56"/>
      <c r="C28" s="162" t="s">
        <v>27</v>
      </c>
      <c r="D28" s="163"/>
      <c r="E28" s="564"/>
      <c r="F28" s="148"/>
      <c r="G28" s="12"/>
      <c r="I28" s="4"/>
      <c r="J28" s="4"/>
      <c r="K28" s="4"/>
      <c r="L28" s="4"/>
      <c r="M28" s="4"/>
      <c r="N28" s="4"/>
      <c r="O28" s="4"/>
      <c r="P28" s="4"/>
      <c r="Q28" s="4"/>
      <c r="R28" s="4"/>
      <c r="S28" s="4"/>
      <c r="T28" s="1"/>
    </row>
    <row r="29" spans="1:20">
      <c r="A29" s="56"/>
      <c r="C29" s="170" t="s">
        <v>25</v>
      </c>
      <c r="D29" s="171"/>
      <c r="E29" s="564"/>
      <c r="F29" s="148"/>
      <c r="G29" s="12" t="s">
        <v>37</v>
      </c>
      <c r="I29" s="4" t="s">
        <v>39</v>
      </c>
      <c r="J29" s="4"/>
      <c r="K29" s="166"/>
      <c r="L29" s="167">
        <v>0.01</v>
      </c>
      <c r="M29" s="168">
        <f>K29</f>
        <v>0</v>
      </c>
      <c r="N29" s="169">
        <v>0.01</v>
      </c>
      <c r="O29" s="168">
        <f>M29</f>
        <v>0</v>
      </c>
      <c r="P29" s="169">
        <v>0.01</v>
      </c>
      <c r="Q29" s="168">
        <f>O29</f>
        <v>0</v>
      </c>
      <c r="R29" s="169">
        <v>0.01</v>
      </c>
      <c r="S29" s="168">
        <f>Q29</f>
        <v>0</v>
      </c>
      <c r="T29" s="1"/>
    </row>
    <row r="30" spans="1:20">
      <c r="A30" s="56"/>
      <c r="C30" s="172" t="s">
        <v>14</v>
      </c>
      <c r="D30" s="173">
        <f>SUM(D27:D29)</f>
        <v>0</v>
      </c>
      <c r="E30" s="174">
        <f>IF($D$23=0,0,+D30/$D$23)</f>
        <v>0</v>
      </c>
      <c r="F30" s="175"/>
      <c r="G30" s="13"/>
      <c r="I30" s="4"/>
      <c r="J30" s="4"/>
      <c r="K30" s="4"/>
      <c r="L30" s="4"/>
      <c r="M30" s="4"/>
      <c r="N30" s="4"/>
      <c r="O30" s="4"/>
      <c r="P30" s="4"/>
      <c r="Q30" s="4"/>
      <c r="R30" s="4"/>
      <c r="S30" s="4"/>
      <c r="T30" s="1"/>
    </row>
    <row r="31" spans="1:20">
      <c r="A31" s="56"/>
      <c r="C31" s="193" t="s">
        <v>15</v>
      </c>
      <c r="D31" s="194"/>
      <c r="E31" s="194"/>
      <c r="F31" s="148"/>
      <c r="G31" s="10"/>
      <c r="I31" s="4"/>
      <c r="J31" s="4"/>
      <c r="K31" s="4"/>
      <c r="L31" s="4"/>
      <c r="M31" s="4"/>
      <c r="N31" s="4"/>
      <c r="O31" s="4"/>
      <c r="P31" s="4"/>
      <c r="Q31" s="4"/>
      <c r="R31" s="4"/>
      <c r="S31" s="4"/>
      <c r="T31" s="1"/>
    </row>
    <row r="32" spans="1:20">
      <c r="A32" s="56"/>
      <c r="C32" s="179" t="s">
        <v>28</v>
      </c>
      <c r="D32" s="180"/>
      <c r="E32" s="563"/>
      <c r="F32" s="192"/>
      <c r="G32" s="15"/>
      <c r="I32" s="49"/>
      <c r="J32" s="4"/>
      <c r="K32" s="4"/>
      <c r="L32" s="4"/>
      <c r="M32" s="4"/>
      <c r="N32" s="4"/>
      <c r="O32" s="4"/>
      <c r="P32" s="4"/>
      <c r="Q32" s="4"/>
      <c r="R32" s="4"/>
      <c r="S32" s="4"/>
      <c r="T32" s="1"/>
    </row>
    <row r="33" spans="1:20" ht="27">
      <c r="A33" s="56"/>
      <c r="C33" s="196" t="s">
        <v>16</v>
      </c>
      <c r="D33" s="197"/>
      <c r="E33" s="565"/>
      <c r="F33" s="148"/>
      <c r="G33" s="12" t="s">
        <v>37</v>
      </c>
      <c r="I33" s="198" t="str">
        <f>CONCATENATE("Veränderungen Rückstellungen 
(-/+ ",D11," / nicht cashwirksam)")</f>
        <v>Veränderungen Rückstellungen 
(-/+ 0 / nicht cashwirksam)</v>
      </c>
      <c r="J33" s="4"/>
      <c r="K33" s="199"/>
      <c r="L33" s="199"/>
      <c r="M33" s="199"/>
      <c r="N33" s="199"/>
      <c r="O33" s="199"/>
      <c r="P33" s="199"/>
      <c r="Q33" s="199"/>
      <c r="R33" s="200"/>
      <c r="S33" s="160"/>
      <c r="T33" s="1"/>
    </row>
    <row r="34" spans="1:20">
      <c r="A34" s="56"/>
      <c r="C34" s="201" t="s">
        <v>17</v>
      </c>
      <c r="D34" s="202">
        <f>SUM(D32:D33)</f>
        <v>0</v>
      </c>
      <c r="E34" s="203">
        <f>IF($D$23=0,0,+D34/$D$23)</f>
        <v>0</v>
      </c>
      <c r="F34" s="175"/>
      <c r="G34" s="176"/>
      <c r="I34" s="204"/>
      <c r="J34" s="4"/>
      <c r="K34" s="4"/>
      <c r="L34" s="4"/>
      <c r="M34" s="4"/>
      <c r="N34" s="4"/>
      <c r="O34" s="4"/>
      <c r="P34" s="4"/>
      <c r="Q34" s="4"/>
      <c r="R34" s="4"/>
      <c r="S34" s="4"/>
      <c r="T34" s="1"/>
    </row>
    <row r="35" spans="1:20">
      <c r="A35" s="56"/>
      <c r="C35" s="177" t="s">
        <v>18</v>
      </c>
      <c r="D35" s="178"/>
      <c r="E35" s="178"/>
      <c r="F35" s="148"/>
      <c r="G35" s="149"/>
      <c r="I35" s="4"/>
      <c r="J35" s="4"/>
      <c r="K35" s="4"/>
      <c r="L35" s="4"/>
      <c r="M35" s="4"/>
      <c r="N35" s="4"/>
      <c r="O35" s="4"/>
      <c r="P35" s="4"/>
      <c r="Q35" s="4"/>
      <c r="R35" s="4"/>
      <c r="S35" s="4"/>
      <c r="T35" s="1"/>
    </row>
    <row r="36" spans="1:20">
      <c r="A36" s="56"/>
      <c r="C36" s="205" t="s">
        <v>19</v>
      </c>
      <c r="D36" s="180"/>
      <c r="E36" s="563"/>
      <c r="F36" s="192"/>
      <c r="G36" s="195"/>
      <c r="I36" s="4"/>
      <c r="J36" s="4"/>
      <c r="K36" s="4"/>
      <c r="L36" s="4"/>
      <c r="M36" s="4"/>
      <c r="N36" s="4"/>
      <c r="O36" s="4"/>
      <c r="P36" s="4"/>
      <c r="Q36" s="4"/>
      <c r="R36" s="4"/>
      <c r="S36" s="4"/>
      <c r="T36" s="1"/>
    </row>
    <row r="37" spans="1:20">
      <c r="A37" s="56"/>
      <c r="C37" s="170" t="s">
        <v>26</v>
      </c>
      <c r="D37" s="171"/>
      <c r="E37" s="564"/>
      <c r="F37" s="148"/>
      <c r="G37" s="149"/>
      <c r="I37" s="4"/>
      <c r="J37" s="4"/>
      <c r="K37" s="4"/>
      <c r="L37" s="4"/>
      <c r="M37" s="4"/>
      <c r="N37" s="4"/>
      <c r="O37" s="4"/>
      <c r="P37" s="4"/>
      <c r="Q37" s="4"/>
      <c r="R37" s="4"/>
      <c r="S37" s="4"/>
      <c r="T37" s="1"/>
    </row>
    <row r="38" spans="1:20">
      <c r="A38" s="56"/>
      <c r="C38" s="172" t="s">
        <v>20</v>
      </c>
      <c r="D38" s="173">
        <f>SUM(D35:D37)</f>
        <v>0</v>
      </c>
      <c r="E38" s="174">
        <f>IF($D$23=0,0,+D38/$D$23)</f>
        <v>0</v>
      </c>
      <c r="F38" s="175"/>
      <c r="G38" s="176"/>
      <c r="I38" s="4"/>
      <c r="J38" s="4"/>
      <c r="K38" s="4"/>
      <c r="L38" s="4"/>
      <c r="M38" s="4"/>
      <c r="N38" s="4"/>
      <c r="O38" s="4"/>
      <c r="P38" s="4"/>
      <c r="Q38" s="4"/>
      <c r="R38" s="4"/>
      <c r="S38" s="4"/>
      <c r="T38" s="1"/>
    </row>
    <row r="39" spans="1:20">
      <c r="A39" s="56"/>
      <c r="C39" s="206" t="s">
        <v>21</v>
      </c>
      <c r="D39" s="207">
        <f>SUM(D30+D34+D38)</f>
        <v>0</v>
      </c>
      <c r="E39" s="208">
        <v>1</v>
      </c>
      <c r="F39" s="209"/>
      <c r="G39" s="210"/>
      <c r="I39" s="4"/>
      <c r="J39" s="4"/>
      <c r="K39" s="4"/>
      <c r="L39" s="4"/>
      <c r="M39" s="4"/>
      <c r="N39" s="4"/>
      <c r="O39" s="4"/>
      <c r="P39" s="4"/>
      <c r="Q39" s="4"/>
      <c r="R39" s="4"/>
      <c r="S39" s="4"/>
      <c r="T39" s="1"/>
    </row>
    <row r="40" spans="1:20">
      <c r="A40" s="56"/>
      <c r="I40" s="1"/>
      <c r="J40" s="1"/>
      <c r="K40" s="1"/>
      <c r="L40" s="1"/>
      <c r="M40" s="1"/>
      <c r="N40" s="1"/>
      <c r="O40" s="1"/>
      <c r="P40" s="1"/>
      <c r="Q40" s="1"/>
      <c r="R40" s="1"/>
      <c r="S40" s="1"/>
      <c r="T40" s="1"/>
    </row>
    <row r="41" spans="1:20">
      <c r="C41" s="562" t="str">
        <f>IF(D23&lt;&gt;D39,CONCATENATE("Achtung: Aktiven &amp; Passiven müssen gleich hoch sein! Differenz: ",D23-D39),"")</f>
        <v/>
      </c>
      <c r="D41" s="562"/>
      <c r="E41" s="562"/>
      <c r="I41" s="1"/>
      <c r="J41" s="1"/>
      <c r="K41" s="1"/>
      <c r="L41" s="1"/>
      <c r="M41" s="1"/>
      <c r="N41" s="1"/>
      <c r="O41" s="1"/>
      <c r="P41" s="1"/>
      <c r="Q41" s="1"/>
      <c r="R41" s="1"/>
      <c r="S41" s="1"/>
      <c r="T41" s="1"/>
    </row>
    <row r="42" spans="1:20">
      <c r="I42" s="1"/>
      <c r="J42" s="1"/>
      <c r="K42" s="1"/>
      <c r="L42" s="1"/>
      <c r="M42" s="1"/>
      <c r="N42" s="1"/>
      <c r="O42" s="1"/>
      <c r="P42" s="1"/>
      <c r="Q42" s="1"/>
      <c r="R42" s="1"/>
      <c r="S42" s="1"/>
      <c r="T42" s="1"/>
    </row>
    <row r="43" spans="1:20">
      <c r="I43" s="1"/>
      <c r="J43" s="1"/>
      <c r="K43" s="1"/>
      <c r="L43" s="1"/>
      <c r="M43" s="1"/>
      <c r="N43" s="1"/>
      <c r="O43" s="1"/>
      <c r="P43" s="1"/>
      <c r="Q43" s="1"/>
      <c r="R43" s="1"/>
      <c r="S43" s="1"/>
      <c r="T43" s="1"/>
    </row>
    <row r="44" spans="1:20">
      <c r="I44" s="1"/>
      <c r="J44" s="1"/>
      <c r="K44" s="1"/>
      <c r="L44" s="1"/>
      <c r="M44" s="1"/>
      <c r="N44" s="1"/>
      <c r="O44" s="1"/>
      <c r="P44" s="1"/>
      <c r="Q44" s="1"/>
      <c r="R44" s="1"/>
      <c r="S44" s="1"/>
      <c r="T44" s="1"/>
    </row>
    <row r="45" spans="1:20">
      <c r="I45" s="1"/>
      <c r="J45" s="1"/>
      <c r="K45" s="1"/>
      <c r="L45" s="1"/>
      <c r="M45" s="1"/>
      <c r="N45" s="1"/>
      <c r="O45" s="1"/>
      <c r="P45" s="1"/>
      <c r="Q45" s="1"/>
      <c r="R45" s="1"/>
      <c r="S45" s="1"/>
      <c r="T45" s="1"/>
    </row>
    <row r="46" spans="1:20">
      <c r="I46" s="1"/>
      <c r="J46" s="1"/>
      <c r="K46" s="1"/>
      <c r="L46" s="1"/>
      <c r="M46" s="1"/>
      <c r="N46" s="1"/>
      <c r="O46" s="1"/>
      <c r="P46" s="1"/>
      <c r="Q46" s="1"/>
      <c r="R46" s="1"/>
      <c r="S46" s="1"/>
      <c r="T46" s="1"/>
    </row>
    <row r="47" spans="1:20">
      <c r="I47" s="1"/>
      <c r="J47" s="1"/>
      <c r="K47" s="1"/>
      <c r="L47" s="1"/>
      <c r="M47" s="1"/>
      <c r="N47" s="1"/>
      <c r="O47" s="1"/>
      <c r="P47" s="1"/>
      <c r="Q47" s="1"/>
      <c r="R47" s="1"/>
      <c r="S47" s="1"/>
      <c r="T47" s="1"/>
    </row>
    <row r="48" spans="1:20">
      <c r="I48" s="1"/>
      <c r="J48" s="1"/>
      <c r="K48" s="1"/>
      <c r="L48" s="1"/>
      <c r="M48" s="1"/>
      <c r="N48" s="1"/>
      <c r="O48" s="1"/>
      <c r="P48" s="1"/>
      <c r="Q48" s="1"/>
      <c r="R48" s="1"/>
      <c r="S48" s="1"/>
      <c r="T48" s="1"/>
    </row>
    <row r="49" spans="9:20">
      <c r="I49" s="1"/>
      <c r="J49" s="1"/>
      <c r="K49" s="1"/>
      <c r="L49" s="1"/>
      <c r="M49" s="1"/>
      <c r="N49" s="1"/>
      <c r="O49" s="1"/>
      <c r="P49" s="1"/>
      <c r="Q49" s="1"/>
      <c r="R49" s="1"/>
      <c r="S49" s="1"/>
      <c r="T49" s="1"/>
    </row>
    <row r="50" spans="9:20">
      <c r="I50" s="1"/>
      <c r="J50" s="1"/>
      <c r="K50" s="1"/>
      <c r="L50" s="1"/>
      <c r="M50" s="1"/>
      <c r="N50" s="1"/>
      <c r="O50" s="1"/>
      <c r="P50" s="1"/>
      <c r="Q50" s="1"/>
      <c r="R50" s="1"/>
      <c r="S50" s="1"/>
      <c r="T50" s="1"/>
    </row>
    <row r="51" spans="9:20">
      <c r="I51" s="1"/>
      <c r="J51" s="1"/>
      <c r="K51" s="1"/>
      <c r="L51" s="1"/>
      <c r="M51" s="1"/>
      <c r="N51" s="1"/>
      <c r="O51" s="1"/>
      <c r="P51" s="1"/>
      <c r="Q51" s="1"/>
      <c r="R51" s="1"/>
      <c r="S51" s="1"/>
      <c r="T51" s="1"/>
    </row>
    <row r="52" spans="9:20">
      <c r="I52" s="1"/>
      <c r="J52" s="1"/>
      <c r="K52" s="1"/>
      <c r="L52" s="1"/>
      <c r="M52" s="1"/>
      <c r="N52" s="1"/>
      <c r="O52" s="1"/>
      <c r="P52" s="1"/>
      <c r="Q52" s="1"/>
      <c r="R52" s="1"/>
      <c r="S52" s="1"/>
      <c r="T52" s="1"/>
    </row>
    <row r="53" spans="9:20">
      <c r="I53" s="1"/>
      <c r="J53" s="1"/>
      <c r="K53" s="1"/>
      <c r="L53" s="1"/>
      <c r="M53" s="1"/>
      <c r="N53" s="1"/>
      <c r="O53" s="1"/>
      <c r="P53" s="1"/>
      <c r="Q53" s="1"/>
      <c r="R53" s="1"/>
      <c r="S53" s="1"/>
      <c r="T53" s="1"/>
    </row>
    <row r="54" spans="9:20">
      <c r="I54" s="1"/>
      <c r="J54" s="1"/>
      <c r="K54" s="1"/>
      <c r="L54" s="1"/>
      <c r="M54" s="1"/>
      <c r="N54" s="1"/>
      <c r="O54" s="1"/>
      <c r="P54" s="1"/>
      <c r="Q54" s="1"/>
      <c r="R54" s="1"/>
      <c r="S54" s="1"/>
      <c r="T54" s="1"/>
    </row>
    <row r="55" spans="9:20">
      <c r="I55" s="1"/>
      <c r="J55" s="1"/>
      <c r="K55" s="1"/>
      <c r="L55" s="1"/>
      <c r="M55" s="1"/>
      <c r="N55" s="1"/>
      <c r="O55" s="1"/>
      <c r="P55" s="1"/>
      <c r="Q55" s="1"/>
      <c r="R55" s="1"/>
      <c r="S55" s="1"/>
      <c r="T55" s="1"/>
    </row>
    <row r="56" spans="9:20">
      <c r="I56" s="1"/>
      <c r="J56" s="1"/>
      <c r="K56" s="1"/>
      <c r="L56" s="1"/>
      <c r="M56" s="1"/>
      <c r="N56" s="1"/>
      <c r="O56" s="1"/>
      <c r="P56" s="1"/>
      <c r="Q56" s="1"/>
      <c r="R56" s="1"/>
      <c r="S56" s="1"/>
      <c r="T56" s="1"/>
    </row>
    <row r="57" spans="9:20">
      <c r="I57" s="1"/>
      <c r="J57" s="1"/>
      <c r="K57" s="1"/>
      <c r="L57" s="1"/>
      <c r="M57" s="1"/>
      <c r="N57" s="1"/>
      <c r="O57" s="1"/>
      <c r="P57" s="1"/>
      <c r="Q57" s="1"/>
      <c r="R57" s="1"/>
      <c r="S57" s="1"/>
      <c r="T57" s="1"/>
    </row>
    <row r="58" spans="9:20">
      <c r="I58" s="1"/>
      <c r="J58" s="1"/>
      <c r="K58" s="1"/>
      <c r="L58" s="1"/>
      <c r="M58" s="1"/>
      <c r="N58" s="1"/>
      <c r="O58" s="1"/>
      <c r="P58" s="1"/>
      <c r="Q58" s="1"/>
      <c r="R58" s="1"/>
      <c r="S58" s="1"/>
      <c r="T58" s="1"/>
    </row>
    <row r="59" spans="9:20">
      <c r="I59" s="1"/>
      <c r="J59" s="1"/>
      <c r="K59" s="1"/>
      <c r="L59" s="1"/>
      <c r="M59" s="1"/>
      <c r="N59" s="1"/>
      <c r="O59" s="1"/>
      <c r="P59" s="1"/>
      <c r="Q59" s="1"/>
      <c r="R59" s="1"/>
      <c r="S59" s="1"/>
      <c r="T59" s="1"/>
    </row>
    <row r="60" spans="9:20">
      <c r="I60" s="1"/>
      <c r="J60" s="1"/>
      <c r="K60" s="1"/>
      <c r="L60" s="1"/>
      <c r="M60" s="1"/>
      <c r="N60" s="1"/>
      <c r="O60" s="1"/>
      <c r="P60" s="1"/>
      <c r="Q60" s="1"/>
      <c r="R60" s="1"/>
      <c r="S60" s="1"/>
      <c r="T60" s="1"/>
    </row>
    <row r="61" spans="9:20">
      <c r="I61" s="1"/>
      <c r="J61" s="1"/>
      <c r="K61" s="1"/>
      <c r="L61" s="1"/>
      <c r="M61" s="1"/>
      <c r="N61" s="1"/>
      <c r="O61" s="1"/>
      <c r="P61" s="1"/>
      <c r="Q61" s="1"/>
      <c r="R61" s="1"/>
      <c r="S61" s="1"/>
      <c r="T61" s="1"/>
    </row>
  </sheetData>
  <sheetProtection password="DBB9" sheet="1" objects="1" scenarios="1"/>
  <mergeCells count="11">
    <mergeCell ref="C3:S3"/>
    <mergeCell ref="I7:S7"/>
    <mergeCell ref="I9:S9"/>
    <mergeCell ref="E13:E16"/>
    <mergeCell ref="C41:E41"/>
    <mergeCell ref="C7:E7"/>
    <mergeCell ref="C9:E9"/>
    <mergeCell ref="E36:E37"/>
    <mergeCell ref="E32:E33"/>
    <mergeCell ref="E27:E29"/>
    <mergeCell ref="E19:E21"/>
  </mergeCells>
  <phoneticPr fontId="0" type="noConversion"/>
  <dataValidations count="1">
    <dataValidation type="custom" allowBlank="1" showInputMessage="1" showErrorMessage="1" errorTitle="Ungültiger Wert" error="Negative Zahlen sind als Eingabe nicht erlaubt" sqref="D13:D16 D19:D21 D27:D29 D32:D33 D36 K13:K15 K16:S16 K27:S27 L14:S15 K29:S29 K19:S21">
      <formula1>D13&gt;=0</formula1>
    </dataValidation>
  </dataValidations>
  <hyperlinks>
    <hyperlink ref="I19" r:id="rId1"/>
    <hyperlink ref="I20" r:id="rId2"/>
    <hyperlink ref="I21" r:id="rId3"/>
  </hyperlinks>
  <pageMargins left="0.39370078740157483" right="0.39370078740157483" top="0.98425196850393704" bottom="0.98425196850393704" header="0.51181102362204722" footer="0.51181102362204722"/>
  <pageSetup paperSize="9" scale="68" orientation="landscape" r:id="rId4"/>
  <headerFooter alignWithMargins="0">
    <oddFooter>&amp;LKMU-Finanzplanungstool der Thurgauer Kantonalbank&amp;CSeite &amp;P / &amp;N&amp;R&amp;D</oddFooter>
  </headerFooter>
  <drawing r:id="rId5"/>
  <legacyDrawing r:id="rId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N607"/>
  <sheetViews>
    <sheetView showGridLines="0" showRowColHeaders="0" zoomScaleNormal="100" workbookViewId="0">
      <pane xSplit="2" ySplit="4" topLeftCell="C5" activePane="bottomRight" state="frozenSplit"/>
      <selection activeCell="AE44" sqref="AE44"/>
      <selection pane="topRight" activeCell="AE44" sqref="AE44"/>
      <selection pane="bottomLeft" activeCell="AE44" sqref="AE44"/>
      <selection pane="bottomRight"/>
    </sheetView>
  </sheetViews>
  <sheetFormatPr baseColWidth="10" defaultRowHeight="15"/>
  <cols>
    <col min="1" max="1" width="11.5546875" style="34"/>
    <col min="2" max="2" width="4.77734375" style="34" customWidth="1"/>
    <col min="3" max="3" width="12.77734375" style="34" customWidth="1"/>
    <col min="4" max="4" width="36.88671875" style="34" customWidth="1"/>
    <col min="5" max="5" width="10.109375" style="68" customWidth="1"/>
    <col min="6" max="6" width="5.33203125" style="69" customWidth="1"/>
    <col min="7" max="7" width="10.109375" style="68" customWidth="1"/>
    <col min="8" max="8" width="5.33203125" style="69" customWidth="1"/>
    <col min="9" max="9" width="10.21875" style="68" customWidth="1"/>
    <col min="10" max="10" width="5.33203125" style="69" customWidth="1"/>
    <col min="11" max="11" width="10.88671875" style="68" customWidth="1"/>
    <col min="12" max="12" width="5.33203125" style="69" customWidth="1"/>
    <col min="13" max="13" width="10.77734375" style="68" customWidth="1"/>
    <col min="14" max="14" width="5.33203125" style="69" customWidth="1"/>
    <col min="15" max="16384" width="11.5546875" style="34"/>
  </cols>
  <sheetData>
    <row r="1" spans="1:14" ht="15" customHeight="1">
      <c r="B1" s="34" t="s">
        <v>51</v>
      </c>
      <c r="C1" s="557" t="str">
        <f>IF(Hauptübersicht!E13="","Bitte Firma unter 'Home' ergänzen",Hauptübersicht!E13)</f>
        <v>Bitte Firma unter 'Home' ergänzen</v>
      </c>
      <c r="D1" s="558"/>
      <c r="E1" s="558"/>
      <c r="F1" s="558"/>
      <c r="G1" s="558"/>
      <c r="H1" s="558"/>
      <c r="I1" s="558"/>
      <c r="J1" s="558"/>
      <c r="K1" s="558"/>
      <c r="L1" s="558"/>
      <c r="M1" s="558"/>
      <c r="N1" s="559"/>
    </row>
    <row r="2" spans="1:14" ht="15" customHeight="1">
      <c r="G2" s="70" t="str">
        <f>CONCATENATE("Eingabe sämtlicher Werte mit absoluten Zahlen (",Hauptübersicht!E16,")")</f>
        <v>Eingabe sämtlicher Werte mit absoluten Zahlen ()</v>
      </c>
      <c r="H2" s="71">
        <v>1</v>
      </c>
    </row>
    <row r="3" spans="1:14" hidden="1">
      <c r="G3" s="70" t="s">
        <v>184</v>
      </c>
      <c r="H3" s="71">
        <v>2</v>
      </c>
    </row>
    <row r="4" spans="1:14" ht="27" customHeight="1">
      <c r="A4" s="72"/>
      <c r="C4" s="609" t="s">
        <v>54</v>
      </c>
      <c r="D4" s="609"/>
      <c r="E4" s="609"/>
      <c r="F4" s="609"/>
      <c r="G4" s="609"/>
      <c r="H4" s="609"/>
      <c r="I4" s="609"/>
      <c r="J4" s="609"/>
      <c r="K4" s="609"/>
      <c r="L4" s="609"/>
      <c r="M4" s="609"/>
      <c r="N4" s="609"/>
    </row>
    <row r="5" spans="1:14" s="35" customFormat="1" ht="15.75" customHeight="1">
      <c r="A5" s="73"/>
    </row>
    <row r="6" spans="1:14" s="35" customFormat="1" ht="15.75" customHeight="1">
      <c r="A6" s="75"/>
      <c r="C6" s="560" t="s">
        <v>182</v>
      </c>
      <c r="D6" s="560"/>
      <c r="E6" s="560"/>
      <c r="F6" s="560"/>
      <c r="G6" s="560"/>
      <c r="H6" s="74"/>
      <c r="I6" s="74"/>
      <c r="J6" s="74"/>
      <c r="K6" s="74"/>
      <c r="L6" s="74"/>
      <c r="M6" s="74"/>
      <c r="N6" s="74"/>
    </row>
    <row r="7" spans="1:14" s="35" customFormat="1" ht="5.0999999999999996" customHeight="1">
      <c r="A7" s="76"/>
      <c r="C7" s="77"/>
      <c r="D7" s="77"/>
      <c r="E7" s="74"/>
      <c r="F7" s="74"/>
      <c r="G7" s="74"/>
      <c r="H7" s="74"/>
      <c r="I7" s="74"/>
      <c r="J7" s="74"/>
      <c r="K7" s="74"/>
      <c r="L7" s="74"/>
      <c r="M7" s="74"/>
      <c r="N7" s="74"/>
    </row>
    <row r="8" spans="1:14" s="35" customFormat="1" ht="33.75" customHeight="1">
      <c r="A8" s="76"/>
      <c r="C8" s="545" t="s">
        <v>167</v>
      </c>
      <c r="D8" s="545"/>
      <c r="E8" s="545"/>
      <c r="F8" s="545"/>
      <c r="G8" s="545"/>
      <c r="H8" s="16" t="s">
        <v>37</v>
      </c>
      <c r="I8" s="74"/>
      <c r="J8" s="532">
        <v>2</v>
      </c>
      <c r="K8" s="74"/>
      <c r="L8" s="74"/>
      <c r="M8" s="74"/>
      <c r="N8" s="74"/>
    </row>
    <row r="9" spans="1:14" s="35" customFormat="1" ht="5.0999999999999996" customHeight="1">
      <c r="A9" s="76"/>
      <c r="C9" s="78"/>
      <c r="D9" s="78"/>
      <c r="E9" s="78"/>
      <c r="F9" s="78"/>
      <c r="G9" s="78"/>
      <c r="H9" s="74"/>
      <c r="I9" s="74"/>
      <c r="J9" s="74"/>
      <c r="K9" s="74"/>
      <c r="L9" s="74"/>
      <c r="M9" s="74"/>
      <c r="N9" s="74"/>
    </row>
    <row r="10" spans="1:14" s="35" customFormat="1" ht="34.5" customHeight="1">
      <c r="A10" s="76"/>
      <c r="C10" s="545" t="s">
        <v>165</v>
      </c>
      <c r="D10" s="545"/>
      <c r="E10" s="545"/>
      <c r="F10" s="545"/>
      <c r="G10" s="545"/>
      <c r="H10" s="74"/>
      <c r="I10" s="74"/>
      <c r="J10" s="74"/>
      <c r="K10" s="74"/>
      <c r="L10" s="74"/>
      <c r="M10" s="74"/>
      <c r="N10" s="74"/>
    </row>
    <row r="11" spans="1:14" s="35" customFormat="1" ht="5.0999999999999996" customHeight="1">
      <c r="E11" s="79"/>
      <c r="F11" s="80"/>
      <c r="G11" s="79"/>
      <c r="H11" s="80"/>
      <c r="I11" s="79"/>
      <c r="J11" s="80"/>
      <c r="K11" s="79"/>
      <c r="L11" s="80"/>
      <c r="M11" s="79"/>
      <c r="N11" s="80"/>
    </row>
    <row r="12" spans="1:14" s="2" customFormat="1" ht="14.25">
      <c r="B12" s="81"/>
      <c r="C12" s="586">
        <f>Hauptübersicht!E16</f>
        <v>0</v>
      </c>
      <c r="D12" s="587"/>
      <c r="E12" s="608">
        <f>Hauptübersicht!K13</f>
        <v>1</v>
      </c>
      <c r="F12" s="604"/>
      <c r="G12" s="603">
        <f>Hauptübersicht!K14</f>
        <v>2</v>
      </c>
      <c r="H12" s="604"/>
      <c r="I12" s="603">
        <f>Hauptübersicht!K15</f>
        <v>3</v>
      </c>
      <c r="J12" s="604"/>
      <c r="K12" s="603">
        <f>Hauptübersicht!K16</f>
        <v>4</v>
      </c>
      <c r="L12" s="604"/>
      <c r="M12" s="608">
        <f>Hauptübersicht!K17</f>
        <v>5</v>
      </c>
      <c r="N12" s="604"/>
    </row>
    <row r="13" spans="1:14" s="2" customFormat="1" thickBot="1">
      <c r="B13" s="81"/>
      <c r="C13" s="588" t="s">
        <v>40</v>
      </c>
      <c r="D13" s="589"/>
      <c r="E13" s="82"/>
      <c r="F13" s="83"/>
      <c r="G13" s="83"/>
      <c r="H13" s="83"/>
      <c r="I13" s="83"/>
      <c r="J13" s="83"/>
      <c r="K13" s="83"/>
      <c r="L13" s="83"/>
      <c r="M13" s="83"/>
      <c r="N13" s="84"/>
    </row>
    <row r="14" spans="1:14" s="1" customFormat="1" ht="4.5" customHeight="1">
      <c r="B14" s="4"/>
      <c r="C14" s="576"/>
      <c r="D14" s="577"/>
      <c r="E14" s="85"/>
      <c r="F14" s="86"/>
      <c r="G14" s="87"/>
      <c r="H14" s="86"/>
      <c r="I14" s="87"/>
      <c r="J14" s="86"/>
      <c r="K14" s="87"/>
      <c r="L14" s="86"/>
      <c r="M14" s="85"/>
      <c r="N14" s="86"/>
    </row>
    <row r="15" spans="1:14" s="4" customFormat="1" ht="13.5">
      <c r="C15" s="576" t="s">
        <v>42</v>
      </c>
      <c r="D15" s="577"/>
      <c r="E15" s="88"/>
      <c r="F15" s="89" t="s">
        <v>45</v>
      </c>
      <c r="G15" s="90"/>
      <c r="H15" s="91" t="e">
        <f>G15/E15-1</f>
        <v>#DIV/0!</v>
      </c>
      <c r="I15" s="90"/>
      <c r="J15" s="91" t="e">
        <f>I15/G15-1</f>
        <v>#DIV/0!</v>
      </c>
      <c r="K15" s="90"/>
      <c r="L15" s="91" t="e">
        <f>K15/I15-1</f>
        <v>#DIV/0!</v>
      </c>
      <c r="M15" s="88"/>
      <c r="N15" s="91" t="e">
        <f>M15/K15-1</f>
        <v>#DIV/0!</v>
      </c>
    </row>
    <row r="16" spans="1:14" s="4" customFormat="1" ht="13.5">
      <c r="C16" s="576" t="s">
        <v>41</v>
      </c>
      <c r="D16" s="577"/>
      <c r="E16" s="92"/>
      <c r="F16" s="89" t="s">
        <v>45</v>
      </c>
      <c r="G16" s="93">
        <f>E16*(1+H16)</f>
        <v>0</v>
      </c>
      <c r="H16" s="94"/>
      <c r="I16" s="93">
        <f>G16*(1+J16)</f>
        <v>0</v>
      </c>
      <c r="J16" s="94"/>
      <c r="K16" s="93">
        <f>I16*(1+L16)</f>
        <v>0</v>
      </c>
      <c r="L16" s="94"/>
      <c r="M16" s="95">
        <f>K16*(1+N16)</f>
        <v>0</v>
      </c>
      <c r="N16" s="94"/>
    </row>
    <row r="17" spans="3:14" s="4" customFormat="1" ht="13.5">
      <c r="C17" s="576" t="s">
        <v>43</v>
      </c>
      <c r="D17" s="577"/>
      <c r="E17" s="88"/>
      <c r="F17" s="91" t="e">
        <f>E17/E$15</f>
        <v>#DIV/0!</v>
      </c>
      <c r="G17" s="90"/>
      <c r="H17" s="91" t="e">
        <f>G17/G$15</f>
        <v>#DIV/0!</v>
      </c>
      <c r="I17" s="90"/>
      <c r="J17" s="91" t="e">
        <f>I17/I$15</f>
        <v>#DIV/0!</v>
      </c>
      <c r="K17" s="90"/>
      <c r="L17" s="91" t="e">
        <f>K17/K$15</f>
        <v>#DIV/0!</v>
      </c>
      <c r="M17" s="88"/>
      <c r="N17" s="91" t="e">
        <f>M17/M$15</f>
        <v>#DIV/0!</v>
      </c>
    </row>
    <row r="18" spans="3:14" s="4" customFormat="1" ht="13.5">
      <c r="C18" s="576" t="s">
        <v>43</v>
      </c>
      <c r="D18" s="577"/>
      <c r="E18" s="95">
        <f>E$16*F18</f>
        <v>0</v>
      </c>
      <c r="F18" s="94"/>
      <c r="G18" s="93">
        <f>G$16*H18</f>
        <v>0</v>
      </c>
      <c r="H18" s="94"/>
      <c r="I18" s="93">
        <f>I$16*J18</f>
        <v>0</v>
      </c>
      <c r="J18" s="94"/>
      <c r="K18" s="93">
        <f>K$16*L18</f>
        <v>0</v>
      </c>
      <c r="L18" s="94"/>
      <c r="M18" s="95">
        <f>M$16*N18</f>
        <v>0</v>
      </c>
      <c r="N18" s="94"/>
    </row>
    <row r="19" spans="3:14" s="4" customFormat="1" ht="13.5">
      <c r="C19" s="576" t="s">
        <v>44</v>
      </c>
      <c r="D19" s="577"/>
      <c r="E19" s="88"/>
      <c r="F19" s="91" t="e">
        <f>E19/E$15</f>
        <v>#DIV/0!</v>
      </c>
      <c r="G19" s="90"/>
      <c r="H19" s="91" t="e">
        <f>G19/G$15</f>
        <v>#DIV/0!</v>
      </c>
      <c r="I19" s="90"/>
      <c r="J19" s="91" t="e">
        <f>I19/I$15</f>
        <v>#DIV/0!</v>
      </c>
      <c r="K19" s="90"/>
      <c r="L19" s="91" t="e">
        <f>K19/K$15</f>
        <v>#DIV/0!</v>
      </c>
      <c r="M19" s="88"/>
      <c r="N19" s="91" t="e">
        <f>M19/M$15</f>
        <v>#DIV/0!</v>
      </c>
    </row>
    <row r="20" spans="3:14" s="4" customFormat="1" ht="13.5">
      <c r="C20" s="576" t="s">
        <v>44</v>
      </c>
      <c r="D20" s="577"/>
      <c r="E20" s="95">
        <f>E$16*F20</f>
        <v>0</v>
      </c>
      <c r="F20" s="94"/>
      <c r="G20" s="93">
        <f>G$16*H20</f>
        <v>0</v>
      </c>
      <c r="H20" s="94"/>
      <c r="I20" s="93">
        <f>I$16*J20</f>
        <v>0</v>
      </c>
      <c r="J20" s="94"/>
      <c r="K20" s="93">
        <f>K$16*L20</f>
        <v>0</v>
      </c>
      <c r="L20" s="94"/>
      <c r="M20" s="95">
        <f>M$16*N20</f>
        <v>0</v>
      </c>
      <c r="N20" s="94"/>
    </row>
    <row r="21" spans="3:14" s="4" customFormat="1" ht="13.5">
      <c r="C21" s="576" t="s">
        <v>46</v>
      </c>
      <c r="D21" s="577"/>
      <c r="E21" s="88"/>
      <c r="F21" s="91" t="e">
        <f>E21/E$15</f>
        <v>#DIV/0!</v>
      </c>
      <c r="G21" s="90"/>
      <c r="H21" s="91" t="e">
        <f>G21/G$15</f>
        <v>#DIV/0!</v>
      </c>
      <c r="I21" s="90"/>
      <c r="J21" s="91" t="e">
        <f>I21/I$15</f>
        <v>#DIV/0!</v>
      </c>
      <c r="K21" s="90"/>
      <c r="L21" s="91" t="e">
        <f>K21/K$15</f>
        <v>#DIV/0!</v>
      </c>
      <c r="M21" s="88"/>
      <c r="N21" s="91" t="e">
        <f>M21/M$15</f>
        <v>#DIV/0!</v>
      </c>
    </row>
    <row r="22" spans="3:14" s="4" customFormat="1" ht="13.5">
      <c r="C22" s="576" t="s">
        <v>46</v>
      </c>
      <c r="D22" s="577"/>
      <c r="E22" s="95">
        <f>E$16*F22</f>
        <v>0</v>
      </c>
      <c r="F22" s="94"/>
      <c r="G22" s="93">
        <f>G$16*H22</f>
        <v>0</v>
      </c>
      <c r="H22" s="94"/>
      <c r="I22" s="93">
        <f>I$16*J22</f>
        <v>0</v>
      </c>
      <c r="J22" s="94"/>
      <c r="K22" s="93">
        <f>K$16*L22</f>
        <v>0</v>
      </c>
      <c r="L22" s="94"/>
      <c r="M22" s="96">
        <f>M$16*N22</f>
        <v>0</v>
      </c>
      <c r="N22" s="94"/>
    </row>
    <row r="23" spans="3:14" s="4" customFormat="1" ht="13.5">
      <c r="C23" s="97" t="s">
        <v>62</v>
      </c>
      <c r="D23" s="98" t="str">
        <f>CONCATENATE("/ ",C23," in % zu Nettoumsatz")</f>
        <v>/ Werbeaufwand in % zu Nettoumsatz</v>
      </c>
      <c r="E23" s="88"/>
      <c r="F23" s="91" t="e">
        <f>E23/E$15</f>
        <v>#DIV/0!</v>
      </c>
      <c r="G23" s="90"/>
      <c r="H23" s="91" t="e">
        <f>G23/G$15</f>
        <v>#DIV/0!</v>
      </c>
      <c r="I23" s="90"/>
      <c r="J23" s="91" t="e">
        <f>I23/I$15</f>
        <v>#DIV/0!</v>
      </c>
      <c r="K23" s="90"/>
      <c r="L23" s="91" t="e">
        <f>K23/K$15</f>
        <v>#DIV/0!</v>
      </c>
      <c r="M23" s="99"/>
      <c r="N23" s="91" t="e">
        <f>M23/M$15</f>
        <v>#DIV/0!</v>
      </c>
    </row>
    <row r="24" spans="3:14" s="4" customFormat="1" ht="13.5">
      <c r="C24" s="100"/>
      <c r="D24" s="98" t="str">
        <f>CONCATENATE("/ ",C24," in % zu Nettoumsatz")</f>
        <v>/  in % zu Nettoumsatz</v>
      </c>
      <c r="E24" s="95">
        <f>E$16*F24</f>
        <v>0</v>
      </c>
      <c r="F24" s="94"/>
      <c r="G24" s="93">
        <f>G$16*H24</f>
        <v>0</v>
      </c>
      <c r="H24" s="94"/>
      <c r="I24" s="93">
        <f>I$16*J24</f>
        <v>0</v>
      </c>
      <c r="J24" s="94"/>
      <c r="K24" s="93">
        <f>K$16*L24</f>
        <v>0</v>
      </c>
      <c r="L24" s="94"/>
      <c r="M24" s="96">
        <f>M$16*N24</f>
        <v>0</v>
      </c>
      <c r="N24" s="94"/>
    </row>
    <row r="25" spans="3:14" s="4" customFormat="1" ht="13.5">
      <c r="C25" s="576" t="s">
        <v>47</v>
      </c>
      <c r="D25" s="577"/>
      <c r="E25" s="88"/>
      <c r="F25" s="91" t="e">
        <f>E25/E$15</f>
        <v>#DIV/0!</v>
      </c>
      <c r="G25" s="90"/>
      <c r="H25" s="91" t="e">
        <f>G25/G$15</f>
        <v>#DIV/0!</v>
      </c>
      <c r="I25" s="90"/>
      <c r="J25" s="91" t="e">
        <f>I25/I$15</f>
        <v>#DIV/0!</v>
      </c>
      <c r="K25" s="90"/>
      <c r="L25" s="91" t="e">
        <f>K25/K$15</f>
        <v>#DIV/0!</v>
      </c>
      <c r="M25" s="88"/>
      <c r="N25" s="91" t="e">
        <f>M25/M$15</f>
        <v>#DIV/0!</v>
      </c>
    </row>
    <row r="26" spans="3:14" s="4" customFormat="1" ht="13.5">
      <c r="C26" s="576" t="s">
        <v>47</v>
      </c>
      <c r="D26" s="577"/>
      <c r="E26" s="95">
        <f>E$16*F26</f>
        <v>0</v>
      </c>
      <c r="F26" s="94"/>
      <c r="G26" s="93">
        <f>G$16*H26</f>
        <v>0</v>
      </c>
      <c r="H26" s="94"/>
      <c r="I26" s="93">
        <f>I$16*J26</f>
        <v>0</v>
      </c>
      <c r="J26" s="94"/>
      <c r="K26" s="93">
        <f>K$16*L26</f>
        <v>0</v>
      </c>
      <c r="L26" s="94"/>
      <c r="M26" s="95">
        <f>M$16*N26</f>
        <v>0</v>
      </c>
      <c r="N26" s="94"/>
    </row>
    <row r="27" spans="3:14" s="4" customFormat="1" ht="14.25">
      <c r="C27" s="592" t="s">
        <v>55</v>
      </c>
      <c r="D27" s="593"/>
      <c r="E27" s="101">
        <f>E15-E17-E19-E21-E23-E25</f>
        <v>0</v>
      </c>
      <c r="F27" s="102" t="e">
        <f>E27/E15</f>
        <v>#DIV/0!</v>
      </c>
      <c r="G27" s="103">
        <f>G15-G17-G19-G21-G23-G25</f>
        <v>0</v>
      </c>
      <c r="H27" s="102" t="e">
        <f>G27/G15</f>
        <v>#DIV/0!</v>
      </c>
      <c r="I27" s="103">
        <f>I15-I17-I19-I21-I23-I25</f>
        <v>0</v>
      </c>
      <c r="J27" s="102" t="e">
        <f>I27/I15</f>
        <v>#DIV/0!</v>
      </c>
      <c r="K27" s="103">
        <f>K15-K17-K19-K21-K23-K25</f>
        <v>0</v>
      </c>
      <c r="L27" s="102" t="e">
        <f>K27/K15</f>
        <v>#DIV/0!</v>
      </c>
      <c r="M27" s="101">
        <f>M15-M17-M19-M21-M23-M25</f>
        <v>0</v>
      </c>
      <c r="N27" s="102" t="e">
        <f>M27/M15</f>
        <v>#DIV/0!</v>
      </c>
    </row>
    <row r="28" spans="3:14" s="4" customFormat="1" ht="26.25" customHeight="1">
      <c r="C28" s="594" t="s">
        <v>55</v>
      </c>
      <c r="D28" s="595"/>
      <c r="E28" s="101">
        <f>E16-E18-E20-E22-E24-E26</f>
        <v>0</v>
      </c>
      <c r="F28" s="102" t="e">
        <f>E28/E16</f>
        <v>#DIV/0!</v>
      </c>
      <c r="G28" s="103">
        <f>G16-G18-G20-G22-G24-G26</f>
        <v>0</v>
      </c>
      <c r="H28" s="102" t="e">
        <f>G28/G16</f>
        <v>#DIV/0!</v>
      </c>
      <c r="I28" s="103">
        <f>I16-I18-I20-I22-I24-I26</f>
        <v>0</v>
      </c>
      <c r="J28" s="102" t="e">
        <f>I28/I16</f>
        <v>#DIV/0!</v>
      </c>
      <c r="K28" s="103">
        <f>K16-K18-K20-K22-K24-K26</f>
        <v>0</v>
      </c>
      <c r="L28" s="102" t="e">
        <f>K28/K16</f>
        <v>#DIV/0!</v>
      </c>
      <c r="M28" s="101">
        <f>M16-M18-M20-M22-M24-M26</f>
        <v>0</v>
      </c>
      <c r="N28" s="102" t="e">
        <f>M28/M16</f>
        <v>#DIV/0!</v>
      </c>
    </row>
    <row r="29" spans="3:14" s="4" customFormat="1" ht="13.5">
      <c r="C29" s="576" t="s">
        <v>48</v>
      </c>
      <c r="D29" s="577"/>
      <c r="E29" s="599"/>
      <c r="F29" s="600"/>
      <c r="G29" s="601"/>
      <c r="H29" s="600"/>
      <c r="I29" s="601"/>
      <c r="J29" s="600"/>
      <c r="K29" s="601"/>
      <c r="L29" s="600"/>
      <c r="M29" s="599"/>
      <c r="N29" s="600"/>
    </row>
    <row r="30" spans="3:14" s="4" customFormat="1" ht="13.5">
      <c r="C30" s="576" t="s">
        <v>48</v>
      </c>
      <c r="D30" s="577"/>
      <c r="E30" s="607"/>
      <c r="F30" s="606"/>
      <c r="G30" s="605"/>
      <c r="H30" s="606"/>
      <c r="I30" s="605"/>
      <c r="J30" s="606"/>
      <c r="K30" s="605"/>
      <c r="L30" s="606"/>
      <c r="M30" s="605"/>
      <c r="N30" s="606"/>
    </row>
    <row r="31" spans="3:14" s="4" customFormat="1" ht="13.5">
      <c r="C31" s="576" t="s">
        <v>49</v>
      </c>
      <c r="D31" s="577"/>
      <c r="E31" s="599"/>
      <c r="F31" s="600"/>
      <c r="G31" s="601"/>
      <c r="H31" s="600"/>
      <c r="I31" s="601"/>
      <c r="J31" s="600"/>
      <c r="K31" s="601"/>
      <c r="L31" s="600"/>
      <c r="M31" s="599"/>
      <c r="N31" s="600"/>
    </row>
    <row r="32" spans="3:14" s="4" customFormat="1" ht="13.5">
      <c r="C32" s="576" t="s">
        <v>49</v>
      </c>
      <c r="D32" s="577"/>
      <c r="E32" s="607"/>
      <c r="F32" s="606"/>
      <c r="G32" s="605"/>
      <c r="H32" s="606"/>
      <c r="I32" s="605"/>
      <c r="J32" s="606"/>
      <c r="K32" s="605"/>
      <c r="L32" s="606"/>
      <c r="M32" s="605"/>
      <c r="N32" s="606"/>
    </row>
    <row r="33" spans="3:14" s="1" customFormat="1" ht="13.5">
      <c r="C33" s="576" t="s">
        <v>87</v>
      </c>
      <c r="D33" s="577"/>
      <c r="E33" s="599"/>
      <c r="F33" s="600"/>
      <c r="G33" s="601"/>
      <c r="H33" s="600"/>
      <c r="I33" s="601"/>
      <c r="J33" s="600"/>
      <c r="K33" s="601"/>
      <c r="L33" s="600"/>
      <c r="M33" s="599"/>
      <c r="N33" s="600"/>
    </row>
    <row r="34" spans="3:14" s="1" customFormat="1" ht="16.5" customHeight="1">
      <c r="C34" s="578" t="s">
        <v>87</v>
      </c>
      <c r="D34" s="579"/>
      <c r="E34" s="602"/>
      <c r="F34" s="598"/>
      <c r="G34" s="597"/>
      <c r="H34" s="598"/>
      <c r="I34" s="597"/>
      <c r="J34" s="598"/>
      <c r="K34" s="597"/>
      <c r="L34" s="598"/>
      <c r="M34" s="597"/>
      <c r="N34" s="598"/>
    </row>
    <row r="35" spans="3:14" s="1" customFormat="1" ht="0.75" customHeight="1" thickBot="1">
      <c r="C35" s="104"/>
      <c r="D35" s="104"/>
      <c r="E35" s="105"/>
      <c r="F35" s="106"/>
      <c r="G35" s="105"/>
      <c r="H35" s="106"/>
      <c r="I35" s="105"/>
      <c r="J35" s="106"/>
      <c r="K35" s="105"/>
      <c r="L35" s="106"/>
      <c r="M35" s="105"/>
      <c r="N35" s="106"/>
    </row>
    <row r="36" spans="3:14" s="1" customFormat="1" ht="8.25" customHeight="1">
      <c r="E36" s="30"/>
      <c r="F36" s="28"/>
      <c r="G36" s="30"/>
      <c r="H36" s="28"/>
      <c r="I36" s="30"/>
      <c r="J36" s="28"/>
      <c r="K36" s="30"/>
      <c r="L36" s="28"/>
      <c r="M36" s="30"/>
      <c r="N36" s="28"/>
    </row>
    <row r="37" spans="3:14" s="5" customFormat="1" ht="15.75" hidden="1" customHeight="1">
      <c r="C37" s="107"/>
      <c r="D37" s="107"/>
      <c r="E37" s="108"/>
      <c r="F37" s="109"/>
      <c r="G37" s="108"/>
      <c r="H37" s="109"/>
      <c r="I37" s="108"/>
      <c r="J37" s="109"/>
      <c r="K37" s="108"/>
      <c r="L37" s="109"/>
      <c r="M37" s="108"/>
      <c r="N37" s="109"/>
    </row>
    <row r="38" spans="3:14" s="6" customFormat="1" ht="15.75" hidden="1" customHeight="1">
      <c r="C38" s="110" t="s">
        <v>59</v>
      </c>
      <c r="D38" s="110"/>
      <c r="E38" s="111">
        <f>IF('Input Geschäftsgang'!$J$8=1,'Input Geschäftsgang'!E15,'Input Geschäftsgang'!E16)</f>
        <v>0</v>
      </c>
      <c r="F38" s="111"/>
      <c r="G38" s="111">
        <f>IF('Input Geschäftsgang'!$J$8=1,'Input Geschäftsgang'!G15,'Input Geschäftsgang'!G16)</f>
        <v>0</v>
      </c>
      <c r="H38" s="111"/>
      <c r="I38" s="111">
        <f>IF('Input Geschäftsgang'!$J$8=1,'Input Geschäftsgang'!I15,'Input Geschäftsgang'!I16)</f>
        <v>0</v>
      </c>
      <c r="J38" s="111"/>
      <c r="K38" s="111">
        <f>IF('Input Geschäftsgang'!$J$8=1,'Input Geschäftsgang'!K15,'Input Geschäftsgang'!K16)</f>
        <v>0</v>
      </c>
      <c r="L38" s="111"/>
      <c r="M38" s="111">
        <f>IF('Input Geschäftsgang'!$J$8=1,'Input Geschäftsgang'!M15,'Input Geschäftsgang'!M16)</f>
        <v>0</v>
      </c>
      <c r="N38" s="111"/>
    </row>
    <row r="39" spans="3:14" s="5" customFormat="1" ht="15.75" hidden="1" customHeight="1">
      <c r="C39" s="112" t="s">
        <v>56</v>
      </c>
      <c r="D39" s="112"/>
      <c r="E39" s="108">
        <f>IF('Input Geschäftsgang'!$J$8=1,'Input Geschäftsgang'!E17,'Input Geschäftsgang'!E18)</f>
        <v>0</v>
      </c>
      <c r="F39" s="108"/>
      <c r="G39" s="108">
        <f>IF('Input Geschäftsgang'!$J$8=1,'Input Geschäftsgang'!G17,'Input Geschäftsgang'!G18)</f>
        <v>0</v>
      </c>
      <c r="H39" s="108"/>
      <c r="I39" s="108">
        <f>IF('Input Geschäftsgang'!$J$8=1,'Input Geschäftsgang'!I17,'Input Geschäftsgang'!I18)</f>
        <v>0</v>
      </c>
      <c r="J39" s="108"/>
      <c r="K39" s="108">
        <f>IF('Input Geschäftsgang'!$J$8=1,'Input Geschäftsgang'!K17,'Input Geschäftsgang'!K18)</f>
        <v>0</v>
      </c>
      <c r="L39" s="108"/>
      <c r="M39" s="108">
        <f>IF('Input Geschäftsgang'!$J$8=1,'Input Geschäftsgang'!M17,'Input Geschäftsgang'!M18)</f>
        <v>0</v>
      </c>
      <c r="N39" s="108"/>
    </row>
    <row r="40" spans="3:14" s="6" customFormat="1" ht="15.75" hidden="1" customHeight="1">
      <c r="C40" s="110" t="s">
        <v>60</v>
      </c>
      <c r="D40" s="110"/>
      <c r="E40" s="111">
        <f>E38-E39</f>
        <v>0</v>
      </c>
      <c r="F40" s="111"/>
      <c r="G40" s="111">
        <f t="shared" ref="G40:M40" si="0">G38-G39</f>
        <v>0</v>
      </c>
      <c r="H40" s="111"/>
      <c r="I40" s="111">
        <f t="shared" si="0"/>
        <v>0</v>
      </c>
      <c r="J40" s="111"/>
      <c r="K40" s="111">
        <f t="shared" si="0"/>
        <v>0</v>
      </c>
      <c r="L40" s="111"/>
      <c r="M40" s="111">
        <f t="shared" si="0"/>
        <v>0</v>
      </c>
      <c r="N40" s="111"/>
    </row>
    <row r="41" spans="3:14" s="5" customFormat="1" ht="15.75" hidden="1" customHeight="1">
      <c r="C41" s="112" t="s">
        <v>57</v>
      </c>
      <c r="D41" s="112"/>
      <c r="E41" s="108">
        <f>IF('Input Geschäftsgang'!$J$8=1,'Input Geschäftsgang'!E19,'Input Geschäftsgang'!E20)</f>
        <v>0</v>
      </c>
      <c r="F41" s="108"/>
      <c r="G41" s="108">
        <f>IF('Input Geschäftsgang'!$J$8=1,'Input Geschäftsgang'!G19,'Input Geschäftsgang'!G20)</f>
        <v>0</v>
      </c>
      <c r="H41" s="108"/>
      <c r="I41" s="108">
        <f>IF('Input Geschäftsgang'!$J$8=1,'Input Geschäftsgang'!I19,'Input Geschäftsgang'!I20)</f>
        <v>0</v>
      </c>
      <c r="J41" s="108"/>
      <c r="K41" s="108">
        <f>IF('Input Geschäftsgang'!$J$8=1,'Input Geschäftsgang'!K19,'Input Geschäftsgang'!K20)</f>
        <v>0</v>
      </c>
      <c r="L41" s="108"/>
      <c r="M41" s="108">
        <f>IF('Input Geschäftsgang'!$J$8=1,'Input Geschäftsgang'!M19,'Input Geschäftsgang'!M20)</f>
        <v>0</v>
      </c>
      <c r="N41" s="108"/>
    </row>
    <row r="42" spans="3:14" s="5" customFormat="1" ht="15.75" hidden="1" customHeight="1">
      <c r="C42" s="112" t="s">
        <v>61</v>
      </c>
      <c r="D42" s="112"/>
      <c r="E42" s="108">
        <f>IF('Input Geschäftsgang'!$J$8=1,'Input Geschäftsgang'!E21,'Input Geschäftsgang'!E22)</f>
        <v>0</v>
      </c>
      <c r="F42" s="108"/>
      <c r="G42" s="108">
        <f>IF('Input Geschäftsgang'!$J$8=1,'Input Geschäftsgang'!G21,'Input Geschäftsgang'!G22)</f>
        <v>0</v>
      </c>
      <c r="H42" s="108"/>
      <c r="I42" s="108">
        <f>IF('Input Geschäftsgang'!$J$8=1,'Input Geschäftsgang'!I21,'Input Geschäftsgang'!I22)</f>
        <v>0</v>
      </c>
      <c r="J42" s="108"/>
      <c r="K42" s="108">
        <f>IF('Input Geschäftsgang'!$J$8=1,'Input Geschäftsgang'!K21,'Input Geschäftsgang'!K22)</f>
        <v>0</v>
      </c>
      <c r="L42" s="108"/>
      <c r="M42" s="108">
        <f>IF('Input Geschäftsgang'!$J$8=1,'Input Geschäftsgang'!M21,'Input Geschäftsgang'!M22)</f>
        <v>0</v>
      </c>
      <c r="N42" s="108"/>
    </row>
    <row r="43" spans="3:14" s="5" customFormat="1" ht="15.75" hidden="1" customHeight="1">
      <c r="C43" s="112" t="s">
        <v>62</v>
      </c>
      <c r="D43" s="112"/>
      <c r="E43" s="108">
        <f>IF('Input Geschäftsgang'!$J$8=1,'Input Geschäftsgang'!E23,'Input Geschäftsgang'!E24)</f>
        <v>0</v>
      </c>
      <c r="F43" s="108"/>
      <c r="G43" s="108">
        <f>IF('Input Geschäftsgang'!$J$8=1,'Input Geschäftsgang'!G23,'Input Geschäftsgang'!G24)</f>
        <v>0</v>
      </c>
      <c r="H43" s="108"/>
      <c r="I43" s="108">
        <f>IF('Input Geschäftsgang'!$J$8=1,'Input Geschäftsgang'!I23,'Input Geschäftsgang'!I24)</f>
        <v>0</v>
      </c>
      <c r="J43" s="108"/>
      <c r="K43" s="108">
        <f>IF('Input Geschäftsgang'!$J$8=1,'Input Geschäftsgang'!K23,'Input Geschäftsgang'!K24)</f>
        <v>0</v>
      </c>
      <c r="L43" s="108"/>
      <c r="M43" s="108">
        <f>IF('Input Geschäftsgang'!$J$8=1,'Input Geschäftsgang'!M23,'Input Geschäftsgang'!M24)</f>
        <v>0</v>
      </c>
      <c r="N43" s="108"/>
    </row>
    <row r="44" spans="3:14" s="5" customFormat="1" ht="15.75" hidden="1" customHeight="1">
      <c r="C44" s="112" t="s">
        <v>63</v>
      </c>
      <c r="D44" s="112"/>
      <c r="E44" s="108">
        <f>IF('Input Geschäftsgang'!$J$8=1,'Input Geschäftsgang'!E25,'Input Geschäftsgang'!E26)</f>
        <v>0</v>
      </c>
      <c r="F44" s="108"/>
      <c r="G44" s="108">
        <f>IF('Input Geschäftsgang'!$J$8=1,'Input Geschäftsgang'!G25,'Input Geschäftsgang'!G26)</f>
        <v>0</v>
      </c>
      <c r="H44" s="108"/>
      <c r="I44" s="108">
        <f>IF('Input Geschäftsgang'!$J$8=1,'Input Geschäftsgang'!I25,'Input Geschäftsgang'!I26)</f>
        <v>0</v>
      </c>
      <c r="J44" s="108"/>
      <c r="K44" s="108">
        <f>IF('Input Geschäftsgang'!$J$8=1,'Input Geschäftsgang'!K25,'Input Geschäftsgang'!K26)</f>
        <v>0</v>
      </c>
      <c r="L44" s="108"/>
      <c r="M44" s="108">
        <f>IF('Input Geschäftsgang'!$J$8=1,'Input Geschäftsgang'!M25,'Input Geschäftsgang'!M26)</f>
        <v>0</v>
      </c>
      <c r="N44" s="108"/>
    </row>
    <row r="45" spans="3:14" s="6" customFormat="1" ht="15.75" hidden="1" customHeight="1">
      <c r="C45" s="110" t="s">
        <v>55</v>
      </c>
      <c r="D45" s="110"/>
      <c r="E45" s="111">
        <f>E40-SUM(E41:E44)</f>
        <v>0</v>
      </c>
      <c r="F45" s="111"/>
      <c r="G45" s="111">
        <f t="shared" ref="G45:M45" si="1">G40-SUM(G41:G44)</f>
        <v>0</v>
      </c>
      <c r="H45" s="111"/>
      <c r="I45" s="111">
        <f t="shared" si="1"/>
        <v>0</v>
      </c>
      <c r="J45" s="111"/>
      <c r="K45" s="111">
        <f t="shared" si="1"/>
        <v>0</v>
      </c>
      <c r="L45" s="111"/>
      <c r="M45" s="111">
        <f t="shared" si="1"/>
        <v>0</v>
      </c>
      <c r="N45" s="111"/>
    </row>
    <row r="46" spans="3:14" s="5" customFormat="1" ht="15.75" hidden="1" customHeight="1">
      <c r="C46" s="110"/>
      <c r="D46" s="110"/>
      <c r="E46" s="108"/>
      <c r="F46" s="108"/>
      <c r="G46" s="108"/>
      <c r="H46" s="108"/>
      <c r="I46" s="108"/>
      <c r="J46" s="108"/>
      <c r="K46" s="108"/>
      <c r="L46" s="108"/>
      <c r="M46" s="108"/>
      <c r="N46" s="108"/>
    </row>
    <row r="47" spans="3:14" s="7" customFormat="1" ht="15.75" hidden="1" customHeight="1">
      <c r="C47" s="113" t="s">
        <v>48</v>
      </c>
      <c r="D47" s="114"/>
      <c r="E47" s="114">
        <f>IF('Input Geschäftsgang'!$J$8=1,'Input Geschäftsgang'!E29,'Input Geschäftsgang'!E30)</f>
        <v>0</v>
      </c>
      <c r="F47" s="114"/>
      <c r="G47" s="114">
        <f>IF('Input Geschäftsgang'!$J$8=1,'Input Geschäftsgang'!G29,'Input Geschäftsgang'!G30)</f>
        <v>0</v>
      </c>
      <c r="H47" s="114"/>
      <c r="I47" s="114">
        <f>IF('Input Geschäftsgang'!$J$8=1,'Input Geschäftsgang'!I29,'Input Geschäftsgang'!I30)</f>
        <v>0</v>
      </c>
      <c r="J47" s="114"/>
      <c r="K47" s="114">
        <f>IF('Input Geschäftsgang'!$J$8=1,'Input Geschäftsgang'!K29,'Input Geschäftsgang'!K30)</f>
        <v>0</v>
      </c>
      <c r="L47" s="114"/>
      <c r="M47" s="114">
        <f>IF('Input Geschäftsgang'!$J$8=1,'Input Geschäftsgang'!M29,'Input Geschäftsgang'!M30)</f>
        <v>0</v>
      </c>
      <c r="N47" s="114"/>
    </row>
    <row r="48" spans="3:14" s="7" customFormat="1" ht="15.75" hidden="1" customHeight="1">
      <c r="C48" s="113" t="s">
        <v>49</v>
      </c>
      <c r="D48" s="114"/>
      <c r="E48" s="114">
        <f>IF('Input Geschäftsgang'!$J$8=1,'Input Geschäftsgang'!E31,'Input Geschäftsgang'!E32)</f>
        <v>0</v>
      </c>
      <c r="F48" s="114"/>
      <c r="G48" s="114">
        <f>IF('Input Geschäftsgang'!$J$8=1,'Input Geschäftsgang'!G31,'Input Geschäftsgang'!G32)</f>
        <v>0</v>
      </c>
      <c r="H48" s="114"/>
      <c r="I48" s="114">
        <f>IF('Input Geschäftsgang'!$J$8=1,'Input Geschäftsgang'!I31,'Input Geschäftsgang'!I32)</f>
        <v>0</v>
      </c>
      <c r="J48" s="114"/>
      <c r="K48" s="114">
        <f>IF('Input Geschäftsgang'!$J$8=1,'Input Geschäftsgang'!K31,'Input Geschäftsgang'!K32)</f>
        <v>0</v>
      </c>
      <c r="L48" s="114"/>
      <c r="M48" s="114">
        <f>IF('Input Geschäftsgang'!$J$8=1,'Input Geschäftsgang'!M31,'Input Geschäftsgang'!M32)</f>
        <v>0</v>
      </c>
      <c r="N48" s="114"/>
    </row>
    <row r="49" spans="3:14" s="8" customFormat="1" ht="15.75" hidden="1" customHeight="1">
      <c r="C49" s="115" t="s">
        <v>87</v>
      </c>
      <c r="D49" s="115"/>
      <c r="E49" s="114">
        <f>IF('Input Geschäftsgang'!$J$8=1,'Input Geschäftsgang'!E33,'Input Geschäftsgang'!E34)</f>
        <v>0</v>
      </c>
      <c r="F49" s="114"/>
      <c r="G49" s="114">
        <f>IF('Input Geschäftsgang'!$J$8=1,'Input Geschäftsgang'!G33,'Input Geschäftsgang'!G34)</f>
        <v>0</v>
      </c>
      <c r="H49" s="114"/>
      <c r="I49" s="114">
        <f>IF('Input Geschäftsgang'!$J$8=1,'Input Geschäftsgang'!I33,'Input Geschäftsgang'!I34)</f>
        <v>0</v>
      </c>
      <c r="J49" s="114"/>
      <c r="K49" s="114">
        <f>IF('Input Geschäftsgang'!$J$8=1,'Input Geschäftsgang'!K33,'Input Geschäftsgang'!K34)</f>
        <v>0</v>
      </c>
      <c r="L49" s="114"/>
      <c r="M49" s="114">
        <f>IF('Input Geschäftsgang'!$J$8=1,'Input Geschäftsgang'!M33,'Input Geschäftsgang'!M34)</f>
        <v>0</v>
      </c>
      <c r="N49" s="114"/>
    </row>
    <row r="50" spans="3:14" s="3" customFormat="1" ht="15.75" hidden="1" customHeight="1">
      <c r="C50" s="31"/>
      <c r="D50" s="31"/>
      <c r="E50" s="32"/>
      <c r="F50" s="33"/>
      <c r="G50" s="32"/>
      <c r="H50" s="33"/>
      <c r="I50" s="32"/>
      <c r="J50" s="33"/>
      <c r="K50" s="32"/>
      <c r="L50" s="33"/>
      <c r="M50" s="32"/>
      <c r="N50" s="33"/>
    </row>
    <row r="51" spans="3:14" s="1" customFormat="1" ht="15.75" hidden="1" customHeight="1" thickBot="1">
      <c r="E51" s="30"/>
      <c r="F51" s="28"/>
      <c r="G51" s="30"/>
      <c r="H51" s="28"/>
      <c r="I51" s="30"/>
      <c r="J51" s="28"/>
      <c r="K51" s="30"/>
      <c r="L51" s="28"/>
      <c r="M51" s="30"/>
      <c r="N51" s="28"/>
    </row>
    <row r="52" spans="3:14" s="4" customFormat="1" ht="14.25">
      <c r="C52" s="582" t="s">
        <v>50</v>
      </c>
      <c r="D52" s="583"/>
      <c r="E52" s="596">
        <f>E12</f>
        <v>1</v>
      </c>
      <c r="F52" s="591"/>
      <c r="G52" s="596">
        <f>G12</f>
        <v>2</v>
      </c>
      <c r="H52" s="591"/>
      <c r="I52" s="596">
        <f>I12</f>
        <v>3</v>
      </c>
      <c r="J52" s="591"/>
      <c r="K52" s="596">
        <f>K12</f>
        <v>4</v>
      </c>
      <c r="L52" s="591"/>
      <c r="M52" s="590">
        <f>M12</f>
        <v>5</v>
      </c>
      <c r="N52" s="591"/>
    </row>
    <row r="53" spans="3:14" s="4" customFormat="1" ht="13.5">
      <c r="C53" s="584" t="s">
        <v>24</v>
      </c>
      <c r="D53" s="585"/>
      <c r="E53" s="116"/>
      <c r="F53" s="117"/>
      <c r="G53" s="116"/>
      <c r="H53" s="117"/>
      <c r="I53" s="116"/>
      <c r="J53" s="117"/>
      <c r="K53" s="116"/>
      <c r="L53" s="117"/>
      <c r="M53" s="118"/>
      <c r="N53" s="117"/>
    </row>
    <row r="54" spans="3:14" s="4" customFormat="1" ht="13.5">
      <c r="C54" s="568" t="s">
        <v>71</v>
      </c>
      <c r="D54" s="569"/>
      <c r="E54" s="119"/>
      <c r="F54" s="120"/>
      <c r="G54" s="119"/>
      <c r="H54" s="120"/>
      <c r="I54" s="119"/>
      <c r="J54" s="120"/>
      <c r="K54" s="119"/>
      <c r="L54" s="120"/>
      <c r="M54" s="119"/>
      <c r="N54" s="120"/>
    </row>
    <row r="55" spans="3:14" s="4" customFormat="1" ht="13.5">
      <c r="C55" s="570" t="s">
        <v>70</v>
      </c>
      <c r="D55" s="571"/>
      <c r="E55" s="119"/>
      <c r="F55" s="120"/>
      <c r="G55" s="119"/>
      <c r="H55" s="120"/>
      <c r="I55" s="119"/>
      <c r="J55" s="120"/>
      <c r="K55" s="119"/>
      <c r="L55" s="120"/>
      <c r="M55" s="119"/>
      <c r="N55" s="120"/>
    </row>
    <row r="56" spans="3:14" s="9" customFormat="1" ht="13.5">
      <c r="C56" s="572" t="s">
        <v>52</v>
      </c>
      <c r="D56" s="573"/>
      <c r="E56" s="121"/>
      <c r="F56" s="122"/>
      <c r="G56" s="121"/>
      <c r="H56" s="122"/>
      <c r="I56" s="121"/>
      <c r="J56" s="122"/>
      <c r="K56" s="121"/>
      <c r="L56" s="122"/>
      <c r="M56" s="121"/>
      <c r="N56" s="122"/>
    </row>
    <row r="57" spans="3:14" s="5" customFormat="1" ht="13.5" hidden="1">
      <c r="C57" s="123" t="s">
        <v>185</v>
      </c>
      <c r="D57" s="123"/>
      <c r="E57" s="124">
        <f>'Output Planbilanz'!D14-'Input Geschäftsgang'!E54</f>
        <v>0</v>
      </c>
      <c r="F57" s="125"/>
      <c r="G57" s="124">
        <f>'Output Planbilanz'!F14-'Input Geschäftsgang'!G54</f>
        <v>0</v>
      </c>
      <c r="H57" s="125"/>
      <c r="I57" s="124">
        <f>'Output Planbilanz'!H14-'Input Geschäftsgang'!I54</f>
        <v>0</v>
      </c>
      <c r="J57" s="125"/>
      <c r="K57" s="124">
        <f>'Output Planbilanz'!J14-'Input Geschäftsgang'!K54</f>
        <v>0</v>
      </c>
      <c r="L57" s="125"/>
      <c r="M57" s="124">
        <f>'Output Planbilanz'!L14-'Input Geschäftsgang'!M54</f>
        <v>0</v>
      </c>
      <c r="N57" s="125"/>
    </row>
    <row r="58" spans="3:14" s="5" customFormat="1" ht="13.5" hidden="1">
      <c r="C58" s="123" t="s">
        <v>69</v>
      </c>
      <c r="D58" s="123"/>
      <c r="E58" s="124">
        <f>-E54-E56</f>
        <v>0</v>
      </c>
      <c r="F58" s="125"/>
      <c r="G58" s="124">
        <f>-G54-G56</f>
        <v>0</v>
      </c>
      <c r="H58" s="125"/>
      <c r="I58" s="124">
        <f>-I54-I56</f>
        <v>0</v>
      </c>
      <c r="J58" s="125"/>
      <c r="K58" s="124">
        <f>-K54-K56</f>
        <v>0</v>
      </c>
      <c r="L58" s="125"/>
      <c r="M58" s="126">
        <f>-M54-M56</f>
        <v>0</v>
      </c>
      <c r="N58" s="125"/>
    </row>
    <row r="59" spans="3:14" s="5" customFormat="1" ht="13.5" hidden="1">
      <c r="C59" s="123" t="s">
        <v>68</v>
      </c>
      <c r="D59" s="123"/>
      <c r="E59" s="124">
        <f>E55-E56</f>
        <v>0</v>
      </c>
      <c r="F59" s="125"/>
      <c r="G59" s="124">
        <f>G55-G56</f>
        <v>0</v>
      </c>
      <c r="H59" s="125"/>
      <c r="I59" s="124">
        <f>I55-I56</f>
        <v>0</v>
      </c>
      <c r="J59" s="125"/>
      <c r="K59" s="124">
        <f>K55-K56</f>
        <v>0</v>
      </c>
      <c r="L59" s="125"/>
      <c r="M59" s="126">
        <f>M55-M56</f>
        <v>0</v>
      </c>
      <c r="N59" s="125"/>
    </row>
    <row r="60" spans="3:14" s="4" customFormat="1" ht="13.5">
      <c r="C60" s="574" t="s">
        <v>7</v>
      </c>
      <c r="D60" s="575"/>
      <c r="E60" s="127"/>
      <c r="F60" s="128"/>
      <c r="G60" s="127"/>
      <c r="H60" s="128"/>
      <c r="I60" s="127"/>
      <c r="J60" s="128"/>
      <c r="K60" s="127"/>
      <c r="L60" s="128"/>
      <c r="M60" s="129"/>
      <c r="N60" s="128"/>
    </row>
    <row r="61" spans="3:14" s="4" customFormat="1" ht="13.5">
      <c r="C61" s="568" t="s">
        <v>71</v>
      </c>
      <c r="D61" s="569"/>
      <c r="E61" s="119"/>
      <c r="F61" s="120"/>
      <c r="G61" s="119"/>
      <c r="H61" s="120"/>
      <c r="I61" s="119"/>
      <c r="J61" s="120"/>
      <c r="K61" s="119"/>
      <c r="L61" s="120"/>
      <c r="M61" s="119"/>
      <c r="N61" s="120"/>
    </row>
    <row r="62" spans="3:14" s="4" customFormat="1" ht="13.5">
      <c r="C62" s="570" t="s">
        <v>70</v>
      </c>
      <c r="D62" s="571"/>
      <c r="E62" s="119"/>
      <c r="F62" s="120"/>
      <c r="G62" s="119"/>
      <c r="H62" s="120"/>
      <c r="I62" s="119"/>
      <c r="J62" s="120"/>
      <c r="K62" s="119"/>
      <c r="L62" s="120"/>
      <c r="M62" s="119"/>
      <c r="N62" s="120"/>
    </row>
    <row r="63" spans="3:14" s="9" customFormat="1" ht="13.5">
      <c r="C63" s="572" t="s">
        <v>52</v>
      </c>
      <c r="D63" s="573"/>
      <c r="E63" s="121"/>
      <c r="F63" s="122"/>
      <c r="G63" s="121"/>
      <c r="H63" s="122"/>
      <c r="I63" s="121"/>
      <c r="J63" s="122"/>
      <c r="K63" s="121"/>
      <c r="L63" s="122"/>
      <c r="M63" s="121"/>
      <c r="N63" s="122"/>
    </row>
    <row r="64" spans="3:14" s="5" customFormat="1" ht="13.5" hidden="1">
      <c r="C64" s="123" t="s">
        <v>185</v>
      </c>
      <c r="D64" s="123"/>
      <c r="E64" s="124">
        <f>'Output Planbilanz'!D15-'Input Geschäftsgang'!E61</f>
        <v>0</v>
      </c>
      <c r="F64" s="125"/>
      <c r="G64" s="124">
        <f>'Output Planbilanz'!F15-'Input Geschäftsgang'!G61</f>
        <v>0</v>
      </c>
      <c r="H64" s="125"/>
      <c r="I64" s="124">
        <f>'Output Planbilanz'!H15-'Input Geschäftsgang'!I61</f>
        <v>0</v>
      </c>
      <c r="J64" s="125"/>
      <c r="K64" s="124">
        <f>'Output Planbilanz'!J15-'Input Geschäftsgang'!K61</f>
        <v>0</v>
      </c>
      <c r="L64" s="125"/>
      <c r="M64" s="124">
        <f>'Output Planbilanz'!L15-'Input Geschäftsgang'!M61</f>
        <v>0</v>
      </c>
      <c r="N64" s="125"/>
    </row>
    <row r="65" spans="3:14" s="5" customFormat="1" ht="13.5" hidden="1">
      <c r="C65" s="123" t="s">
        <v>69</v>
      </c>
      <c r="D65" s="123"/>
      <c r="E65" s="124">
        <f>-E61-E63</f>
        <v>0</v>
      </c>
      <c r="F65" s="125"/>
      <c r="G65" s="124">
        <f>-G61-G63</f>
        <v>0</v>
      </c>
      <c r="H65" s="125"/>
      <c r="I65" s="124">
        <f>-I61-I63</f>
        <v>0</v>
      </c>
      <c r="J65" s="125"/>
      <c r="K65" s="124">
        <f>-K61-K63</f>
        <v>0</v>
      </c>
      <c r="L65" s="125"/>
      <c r="M65" s="126">
        <f>-M61-M63</f>
        <v>0</v>
      </c>
      <c r="N65" s="125"/>
    </row>
    <row r="66" spans="3:14" s="5" customFormat="1" ht="13.5" hidden="1">
      <c r="C66" s="123" t="s">
        <v>68</v>
      </c>
      <c r="D66" s="123"/>
      <c r="E66" s="124">
        <f>E62-E63</f>
        <v>0</v>
      </c>
      <c r="F66" s="125"/>
      <c r="G66" s="124">
        <f>G62-G63</f>
        <v>0</v>
      </c>
      <c r="H66" s="125"/>
      <c r="I66" s="124">
        <f>I62-I63</f>
        <v>0</v>
      </c>
      <c r="J66" s="125"/>
      <c r="K66" s="124">
        <f>K62-K63</f>
        <v>0</v>
      </c>
      <c r="L66" s="125"/>
      <c r="M66" s="126">
        <f>M62-M63</f>
        <v>0</v>
      </c>
      <c r="N66" s="125"/>
    </row>
    <row r="67" spans="3:14" s="4" customFormat="1" ht="13.5">
      <c r="C67" s="574" t="s">
        <v>8</v>
      </c>
      <c r="D67" s="575"/>
      <c r="E67" s="127"/>
      <c r="F67" s="128"/>
      <c r="G67" s="127"/>
      <c r="H67" s="128"/>
      <c r="I67" s="127"/>
      <c r="J67" s="128"/>
      <c r="K67" s="127"/>
      <c r="L67" s="128"/>
      <c r="M67" s="129"/>
      <c r="N67" s="128"/>
    </row>
    <row r="68" spans="3:14" s="4" customFormat="1" ht="13.5">
      <c r="C68" s="568" t="s">
        <v>71</v>
      </c>
      <c r="D68" s="569"/>
      <c r="E68" s="119"/>
      <c r="F68" s="120"/>
      <c r="G68" s="119"/>
      <c r="H68" s="120"/>
      <c r="I68" s="119"/>
      <c r="J68" s="120"/>
      <c r="K68" s="119"/>
      <c r="L68" s="120"/>
      <c r="M68" s="119"/>
      <c r="N68" s="120"/>
    </row>
    <row r="69" spans="3:14" s="4" customFormat="1" ht="13.5">
      <c r="C69" s="570" t="s">
        <v>70</v>
      </c>
      <c r="D69" s="571"/>
      <c r="E69" s="119"/>
      <c r="F69" s="120"/>
      <c r="G69" s="119"/>
      <c r="H69" s="120"/>
      <c r="I69" s="119"/>
      <c r="J69" s="120"/>
      <c r="K69" s="119"/>
      <c r="L69" s="120"/>
      <c r="M69" s="119"/>
      <c r="N69" s="120"/>
    </row>
    <row r="70" spans="3:14" s="9" customFormat="1" ht="13.5">
      <c r="C70" s="572" t="s">
        <v>52</v>
      </c>
      <c r="D70" s="573"/>
      <c r="E70" s="121"/>
      <c r="F70" s="122"/>
      <c r="G70" s="121"/>
      <c r="H70" s="122"/>
      <c r="I70" s="121"/>
      <c r="J70" s="122"/>
      <c r="K70" s="121"/>
      <c r="L70" s="122"/>
      <c r="M70" s="121"/>
      <c r="N70" s="130"/>
    </row>
    <row r="71" spans="3:14" s="5" customFormat="1" ht="13.5" hidden="1">
      <c r="C71" s="123" t="s">
        <v>185</v>
      </c>
      <c r="D71" s="123"/>
      <c r="E71" s="131">
        <f>'Output Planbilanz'!D16-'Input Geschäftsgang'!E68</f>
        <v>0</v>
      </c>
      <c r="F71" s="125"/>
      <c r="G71" s="131">
        <f>'Output Planbilanz'!F16-'Input Geschäftsgang'!G68</f>
        <v>0</v>
      </c>
      <c r="H71" s="125"/>
      <c r="I71" s="131">
        <f>'Output Planbilanz'!H16-'Input Geschäftsgang'!I68</f>
        <v>0</v>
      </c>
      <c r="J71" s="125"/>
      <c r="K71" s="131">
        <f>'Output Planbilanz'!J16-'Input Geschäftsgang'!K68</f>
        <v>0</v>
      </c>
      <c r="L71" s="125"/>
      <c r="M71" s="131">
        <f>'Output Planbilanz'!L16-'Input Geschäftsgang'!M68</f>
        <v>0</v>
      </c>
      <c r="N71" s="125"/>
    </row>
    <row r="72" spans="3:14" s="5" customFormat="1" ht="13.5" hidden="1">
      <c r="C72" s="123" t="s">
        <v>69</v>
      </c>
      <c r="D72" s="123"/>
      <c r="E72" s="131">
        <f>-E68-E70</f>
        <v>0</v>
      </c>
      <c r="F72" s="125"/>
      <c r="G72" s="131">
        <f>-G68-G70</f>
        <v>0</v>
      </c>
      <c r="H72" s="125"/>
      <c r="I72" s="131">
        <f>-I68-I70</f>
        <v>0</v>
      </c>
      <c r="J72" s="125"/>
      <c r="K72" s="131">
        <f>-K68-K70</f>
        <v>0</v>
      </c>
      <c r="L72" s="125"/>
      <c r="M72" s="132">
        <f>-M68-M70</f>
        <v>0</v>
      </c>
      <c r="N72" s="125"/>
    </row>
    <row r="73" spans="3:14" s="5" customFormat="1" ht="13.5" hidden="1">
      <c r="C73" s="123" t="s">
        <v>68</v>
      </c>
      <c r="D73" s="123"/>
      <c r="E73" s="131">
        <f>E69-E70</f>
        <v>0</v>
      </c>
      <c r="F73" s="125"/>
      <c r="G73" s="131">
        <f>G69-G70</f>
        <v>0</v>
      </c>
      <c r="H73" s="125"/>
      <c r="I73" s="131">
        <f>I69-I70</f>
        <v>0</v>
      </c>
      <c r="J73" s="125"/>
      <c r="K73" s="131">
        <f>K69-K70</f>
        <v>0</v>
      </c>
      <c r="L73" s="125"/>
      <c r="M73" s="132">
        <f>M69-M70</f>
        <v>0</v>
      </c>
      <c r="N73" s="125"/>
    </row>
    <row r="74" spans="3:14" s="4" customFormat="1" ht="15.75" customHeight="1">
      <c r="C74" s="580" t="s">
        <v>53</v>
      </c>
      <c r="D74" s="581"/>
      <c r="E74" s="133">
        <f>E54+E55+E61+E62+E68+E69</f>
        <v>0</v>
      </c>
      <c r="F74" s="134"/>
      <c r="G74" s="133">
        <f>G54+G55+G61+G62+G68+G69</f>
        <v>0</v>
      </c>
      <c r="H74" s="134"/>
      <c r="I74" s="133">
        <f>I54+I55+I61+I62+I68+I69</f>
        <v>0</v>
      </c>
      <c r="J74" s="134"/>
      <c r="K74" s="133">
        <f>K54+K55+K61+K62+K68+K69</f>
        <v>0</v>
      </c>
      <c r="L74" s="134"/>
      <c r="M74" s="135">
        <f>M54+M55+M61+M62+M68+M69</f>
        <v>0</v>
      </c>
      <c r="N74" s="134"/>
    </row>
    <row r="75" spans="3:14" s="4" customFormat="1" ht="13.5">
      <c r="E75" s="136"/>
      <c r="F75" s="137"/>
      <c r="G75" s="136"/>
      <c r="H75" s="137"/>
      <c r="I75" s="136"/>
      <c r="J75" s="137"/>
      <c r="K75" s="136"/>
      <c r="L75" s="137"/>
      <c r="M75" s="136"/>
      <c r="N75" s="137"/>
    </row>
    <row r="76" spans="3:14" s="4" customFormat="1" ht="13.5">
      <c r="E76" s="136"/>
      <c r="F76" s="137"/>
      <c r="G76" s="136"/>
      <c r="H76" s="137"/>
      <c r="I76" s="136"/>
      <c r="J76" s="137"/>
      <c r="K76" s="136"/>
      <c r="L76" s="137"/>
      <c r="M76" s="136"/>
      <c r="N76" s="137"/>
    </row>
    <row r="77" spans="3:14" s="4" customFormat="1" ht="13.5">
      <c r="E77" s="136"/>
      <c r="F77" s="137"/>
      <c r="G77" s="136"/>
      <c r="H77" s="137"/>
      <c r="I77" s="136"/>
      <c r="J77" s="137"/>
      <c r="K77" s="136"/>
      <c r="L77" s="137"/>
      <c r="M77" s="136"/>
      <c r="N77" s="137"/>
    </row>
    <row r="78" spans="3:14" s="1" customFormat="1" ht="13.5">
      <c r="E78" s="30"/>
      <c r="F78" s="28"/>
      <c r="G78" s="30"/>
      <c r="H78" s="28"/>
      <c r="I78" s="30"/>
      <c r="J78" s="28"/>
      <c r="K78" s="30"/>
      <c r="L78" s="28"/>
      <c r="M78" s="30"/>
      <c r="N78" s="28"/>
    </row>
    <row r="79" spans="3:14" s="1" customFormat="1" ht="13.5">
      <c r="E79" s="30"/>
      <c r="F79" s="28"/>
      <c r="G79" s="30"/>
      <c r="H79" s="28"/>
      <c r="I79" s="30"/>
      <c r="J79" s="28"/>
      <c r="K79" s="30"/>
      <c r="L79" s="28"/>
      <c r="M79" s="30"/>
      <c r="N79" s="28"/>
    </row>
    <row r="80" spans="3:14" s="1" customFormat="1" ht="13.5">
      <c r="E80" s="30"/>
      <c r="F80" s="28"/>
      <c r="G80" s="30"/>
      <c r="H80" s="28"/>
      <c r="I80" s="30"/>
      <c r="J80" s="28"/>
      <c r="K80" s="30"/>
      <c r="L80" s="28"/>
      <c r="M80" s="30"/>
      <c r="N80" s="28"/>
    </row>
    <row r="81" spans="5:14" s="1" customFormat="1" ht="13.5">
      <c r="E81" s="30"/>
      <c r="F81" s="28"/>
      <c r="G81" s="30"/>
      <c r="H81" s="28"/>
      <c r="I81" s="30"/>
      <c r="J81" s="28"/>
      <c r="K81" s="30"/>
      <c r="L81" s="28"/>
      <c r="M81" s="30"/>
      <c r="N81" s="28"/>
    </row>
    <row r="82" spans="5:14" s="1" customFormat="1" ht="13.5">
      <c r="E82" s="30"/>
      <c r="F82" s="28"/>
      <c r="G82" s="30"/>
      <c r="H82" s="28"/>
      <c r="I82" s="30"/>
      <c r="J82" s="28"/>
      <c r="K82" s="30"/>
      <c r="L82" s="28"/>
      <c r="M82" s="30"/>
      <c r="N82" s="28"/>
    </row>
    <row r="83" spans="5:14" s="1" customFormat="1" ht="13.5">
      <c r="E83" s="30"/>
      <c r="F83" s="28"/>
      <c r="G83" s="30"/>
      <c r="H83" s="28"/>
      <c r="I83" s="30"/>
      <c r="J83" s="28"/>
      <c r="K83" s="30"/>
      <c r="L83" s="28"/>
      <c r="M83" s="30"/>
      <c r="N83" s="28"/>
    </row>
    <row r="84" spans="5:14" s="1" customFormat="1" ht="13.5">
      <c r="E84" s="30"/>
      <c r="F84" s="28"/>
      <c r="G84" s="30"/>
      <c r="H84" s="28"/>
      <c r="I84" s="30"/>
      <c r="J84" s="28"/>
      <c r="K84" s="30"/>
      <c r="L84" s="28"/>
      <c r="M84" s="30"/>
      <c r="N84" s="28"/>
    </row>
    <row r="85" spans="5:14" s="1" customFormat="1" ht="13.5">
      <c r="E85" s="30"/>
      <c r="F85" s="28"/>
      <c r="G85" s="30"/>
      <c r="H85" s="28"/>
      <c r="I85" s="30"/>
      <c r="J85" s="28"/>
      <c r="K85" s="30"/>
      <c r="L85" s="28"/>
      <c r="M85" s="30"/>
      <c r="N85" s="28"/>
    </row>
    <row r="86" spans="5:14" s="1" customFormat="1" ht="13.5">
      <c r="E86" s="30"/>
      <c r="F86" s="28"/>
      <c r="G86" s="30"/>
      <c r="H86" s="28"/>
      <c r="I86" s="30"/>
      <c r="J86" s="28"/>
      <c r="K86" s="30"/>
      <c r="L86" s="28"/>
      <c r="M86" s="30"/>
      <c r="N86" s="28"/>
    </row>
    <row r="87" spans="5:14" s="1" customFormat="1" ht="13.5">
      <c r="E87" s="30"/>
      <c r="F87" s="28"/>
      <c r="G87" s="30"/>
      <c r="H87" s="28"/>
      <c r="I87" s="30"/>
      <c r="J87" s="28"/>
      <c r="K87" s="30"/>
      <c r="L87" s="28"/>
      <c r="M87" s="30"/>
      <c r="N87" s="28"/>
    </row>
    <row r="88" spans="5:14" s="1" customFormat="1" ht="13.5">
      <c r="E88" s="30"/>
      <c r="F88" s="28"/>
      <c r="G88" s="30"/>
      <c r="H88" s="28"/>
      <c r="I88" s="30"/>
      <c r="J88" s="28"/>
      <c r="K88" s="30"/>
      <c r="L88" s="28"/>
      <c r="M88" s="30"/>
      <c r="N88" s="28"/>
    </row>
    <row r="89" spans="5:14" s="1" customFormat="1" ht="13.5">
      <c r="E89" s="30"/>
      <c r="F89" s="28"/>
      <c r="G89" s="30"/>
      <c r="H89" s="28"/>
      <c r="I89" s="30"/>
      <c r="J89" s="28"/>
      <c r="K89" s="30"/>
      <c r="L89" s="28"/>
      <c r="M89" s="30"/>
      <c r="N89" s="28"/>
    </row>
    <row r="90" spans="5:14" s="1" customFormat="1" ht="13.5">
      <c r="E90" s="30"/>
      <c r="F90" s="28"/>
      <c r="G90" s="30"/>
      <c r="H90" s="28"/>
      <c r="I90" s="30"/>
      <c r="J90" s="28"/>
      <c r="K90" s="30"/>
      <c r="L90" s="28"/>
      <c r="M90" s="30"/>
      <c r="N90" s="28"/>
    </row>
    <row r="91" spans="5:14" s="1" customFormat="1" ht="13.5">
      <c r="E91" s="30"/>
      <c r="F91" s="28"/>
      <c r="G91" s="30"/>
      <c r="H91" s="28"/>
      <c r="I91" s="30"/>
      <c r="J91" s="28"/>
      <c r="K91" s="30"/>
      <c r="L91" s="28"/>
      <c r="M91" s="30"/>
      <c r="N91" s="28"/>
    </row>
    <row r="92" spans="5:14" s="1" customFormat="1" ht="13.5">
      <c r="E92" s="30"/>
      <c r="F92" s="28"/>
      <c r="G92" s="30"/>
      <c r="H92" s="28"/>
      <c r="I92" s="30"/>
      <c r="J92" s="28"/>
      <c r="K92" s="30"/>
      <c r="L92" s="28"/>
      <c r="M92" s="30"/>
      <c r="N92" s="28"/>
    </row>
    <row r="93" spans="5:14" s="1" customFormat="1" ht="13.5">
      <c r="E93" s="30"/>
      <c r="F93" s="28"/>
      <c r="G93" s="30"/>
      <c r="H93" s="28"/>
      <c r="I93" s="30"/>
      <c r="J93" s="28"/>
      <c r="K93" s="30"/>
      <c r="L93" s="28"/>
      <c r="M93" s="30"/>
      <c r="N93" s="28"/>
    </row>
    <row r="94" spans="5:14" s="1" customFormat="1" ht="13.5">
      <c r="E94" s="30"/>
      <c r="F94" s="28"/>
      <c r="G94" s="30"/>
      <c r="H94" s="28"/>
      <c r="I94" s="30"/>
      <c r="J94" s="28"/>
      <c r="K94" s="30"/>
      <c r="L94" s="28"/>
      <c r="M94" s="30"/>
      <c r="N94" s="28"/>
    </row>
    <row r="95" spans="5:14" s="1" customFormat="1" ht="13.5">
      <c r="E95" s="30"/>
      <c r="F95" s="28"/>
      <c r="G95" s="30"/>
      <c r="H95" s="28"/>
      <c r="I95" s="30"/>
      <c r="J95" s="28"/>
      <c r="K95" s="30"/>
      <c r="L95" s="28"/>
      <c r="M95" s="30"/>
      <c r="N95" s="28"/>
    </row>
    <row r="96" spans="5:14" s="1" customFormat="1" ht="13.5">
      <c r="E96" s="30"/>
      <c r="F96" s="28"/>
      <c r="G96" s="30"/>
      <c r="H96" s="28"/>
      <c r="I96" s="30"/>
      <c r="J96" s="28"/>
      <c r="K96" s="30"/>
      <c r="L96" s="28"/>
      <c r="M96" s="30"/>
      <c r="N96" s="28"/>
    </row>
    <row r="97" spans="5:14" s="1" customFormat="1" ht="13.5">
      <c r="E97" s="30"/>
      <c r="F97" s="28"/>
      <c r="G97" s="30"/>
      <c r="H97" s="28"/>
      <c r="I97" s="30"/>
      <c r="J97" s="28"/>
      <c r="K97" s="30"/>
      <c r="L97" s="28"/>
      <c r="M97" s="30"/>
      <c r="N97" s="28"/>
    </row>
    <row r="98" spans="5:14" s="1" customFormat="1" ht="13.5">
      <c r="E98" s="30"/>
      <c r="F98" s="28"/>
      <c r="G98" s="30"/>
      <c r="H98" s="28"/>
      <c r="I98" s="30"/>
      <c r="J98" s="28"/>
      <c r="K98" s="30"/>
      <c r="L98" s="28"/>
      <c r="M98" s="30"/>
      <c r="N98" s="28"/>
    </row>
    <row r="99" spans="5:14" s="1" customFormat="1" ht="13.5">
      <c r="E99" s="30"/>
      <c r="F99" s="28"/>
      <c r="G99" s="30"/>
      <c r="H99" s="28"/>
      <c r="I99" s="30"/>
      <c r="J99" s="28"/>
      <c r="K99" s="30"/>
      <c r="L99" s="28"/>
      <c r="M99" s="30"/>
      <c r="N99" s="28"/>
    </row>
    <row r="100" spans="5:14" s="1" customFormat="1" ht="13.5">
      <c r="E100" s="30"/>
      <c r="F100" s="28"/>
      <c r="G100" s="30"/>
      <c r="H100" s="28"/>
      <c r="I100" s="30"/>
      <c r="J100" s="28"/>
      <c r="K100" s="30"/>
      <c r="L100" s="28"/>
      <c r="M100" s="30"/>
      <c r="N100" s="28"/>
    </row>
    <row r="101" spans="5:14" s="1" customFormat="1" ht="13.5">
      <c r="E101" s="30"/>
      <c r="F101" s="28"/>
      <c r="G101" s="30"/>
      <c r="H101" s="28"/>
      <c r="I101" s="30"/>
      <c r="J101" s="28"/>
      <c r="K101" s="30"/>
      <c r="L101" s="28"/>
      <c r="M101" s="30"/>
      <c r="N101" s="28"/>
    </row>
    <row r="102" spans="5:14" s="1" customFormat="1" ht="13.5">
      <c r="E102" s="30"/>
      <c r="F102" s="28"/>
      <c r="G102" s="30"/>
      <c r="H102" s="28"/>
      <c r="I102" s="30"/>
      <c r="J102" s="28"/>
      <c r="K102" s="30"/>
      <c r="L102" s="28"/>
      <c r="M102" s="30"/>
      <c r="N102" s="28"/>
    </row>
    <row r="103" spans="5:14" s="1" customFormat="1" ht="13.5">
      <c r="E103" s="30"/>
      <c r="F103" s="28"/>
      <c r="G103" s="30"/>
      <c r="H103" s="28"/>
      <c r="I103" s="30"/>
      <c r="J103" s="28"/>
      <c r="K103" s="30"/>
      <c r="L103" s="28"/>
      <c r="M103" s="30"/>
      <c r="N103" s="28"/>
    </row>
    <row r="104" spans="5:14" s="1" customFormat="1" ht="13.5">
      <c r="E104" s="30"/>
      <c r="F104" s="28"/>
      <c r="G104" s="30"/>
      <c r="H104" s="28"/>
      <c r="I104" s="30"/>
      <c r="J104" s="28"/>
      <c r="K104" s="30"/>
      <c r="L104" s="28"/>
      <c r="M104" s="30"/>
      <c r="N104" s="28"/>
    </row>
    <row r="105" spans="5:14" s="1" customFormat="1" ht="13.5">
      <c r="E105" s="30"/>
      <c r="F105" s="28"/>
      <c r="G105" s="30"/>
      <c r="H105" s="28"/>
      <c r="I105" s="30"/>
      <c r="J105" s="28"/>
      <c r="K105" s="30"/>
      <c r="L105" s="28"/>
      <c r="M105" s="30"/>
      <c r="N105" s="28"/>
    </row>
    <row r="106" spans="5:14" s="1" customFormat="1" ht="13.5">
      <c r="E106" s="30"/>
      <c r="F106" s="28"/>
      <c r="G106" s="30"/>
      <c r="H106" s="28"/>
      <c r="I106" s="30"/>
      <c r="J106" s="28"/>
      <c r="K106" s="30"/>
      <c r="L106" s="28"/>
      <c r="M106" s="30"/>
      <c r="N106" s="28"/>
    </row>
    <row r="107" spans="5:14" s="1" customFormat="1" ht="13.5">
      <c r="E107" s="30"/>
      <c r="F107" s="28"/>
      <c r="G107" s="30"/>
      <c r="H107" s="28"/>
      <c r="I107" s="30"/>
      <c r="J107" s="28"/>
      <c r="K107" s="30"/>
      <c r="L107" s="28"/>
      <c r="M107" s="30"/>
      <c r="N107" s="28"/>
    </row>
    <row r="108" spans="5:14" s="1" customFormat="1" ht="13.5">
      <c r="E108" s="30"/>
      <c r="F108" s="28"/>
      <c r="G108" s="30"/>
      <c r="H108" s="28"/>
      <c r="I108" s="30"/>
      <c r="J108" s="28"/>
      <c r="K108" s="30"/>
      <c r="L108" s="28"/>
      <c r="M108" s="30"/>
      <c r="N108" s="28"/>
    </row>
    <row r="109" spans="5:14" s="1" customFormat="1" ht="13.5">
      <c r="E109" s="30"/>
      <c r="F109" s="28"/>
      <c r="G109" s="30"/>
      <c r="H109" s="28"/>
      <c r="I109" s="30"/>
      <c r="J109" s="28"/>
      <c r="K109" s="30"/>
      <c r="L109" s="28"/>
      <c r="M109" s="30"/>
      <c r="N109" s="28"/>
    </row>
    <row r="110" spans="5:14" s="1" customFormat="1" ht="13.5">
      <c r="E110" s="30"/>
      <c r="F110" s="28"/>
      <c r="G110" s="30"/>
      <c r="H110" s="28"/>
      <c r="I110" s="30"/>
      <c r="J110" s="28"/>
      <c r="K110" s="30"/>
      <c r="L110" s="28"/>
      <c r="M110" s="30"/>
      <c r="N110" s="28"/>
    </row>
    <row r="111" spans="5:14" s="1" customFormat="1" ht="13.5">
      <c r="E111" s="30"/>
      <c r="F111" s="28"/>
      <c r="G111" s="30"/>
      <c r="H111" s="28"/>
      <c r="I111" s="30"/>
      <c r="J111" s="28"/>
      <c r="K111" s="30"/>
      <c r="L111" s="28"/>
      <c r="M111" s="30"/>
      <c r="N111" s="28"/>
    </row>
    <row r="112" spans="5:14" s="1" customFormat="1" ht="13.5">
      <c r="E112" s="30"/>
      <c r="F112" s="28"/>
      <c r="G112" s="30"/>
      <c r="H112" s="28"/>
      <c r="I112" s="30"/>
      <c r="J112" s="28"/>
      <c r="K112" s="30"/>
      <c r="L112" s="28"/>
      <c r="M112" s="30"/>
      <c r="N112" s="28"/>
    </row>
    <row r="113" spans="5:14" s="1" customFormat="1" ht="13.5">
      <c r="E113" s="30"/>
      <c r="F113" s="28"/>
      <c r="G113" s="30"/>
      <c r="H113" s="28"/>
      <c r="I113" s="30"/>
      <c r="J113" s="28"/>
      <c r="K113" s="30"/>
      <c r="L113" s="28"/>
      <c r="M113" s="30"/>
      <c r="N113" s="28"/>
    </row>
    <row r="114" spans="5:14" s="1" customFormat="1" ht="13.5">
      <c r="E114" s="30"/>
      <c r="F114" s="28"/>
      <c r="G114" s="30"/>
      <c r="H114" s="28"/>
      <c r="I114" s="30"/>
      <c r="J114" s="28"/>
      <c r="K114" s="30"/>
      <c r="L114" s="28"/>
      <c r="M114" s="30"/>
      <c r="N114" s="28"/>
    </row>
    <row r="115" spans="5:14" s="1" customFormat="1" ht="13.5">
      <c r="E115" s="30"/>
      <c r="F115" s="28"/>
      <c r="G115" s="30"/>
      <c r="H115" s="28"/>
      <c r="I115" s="30"/>
      <c r="J115" s="28"/>
      <c r="K115" s="30"/>
      <c r="L115" s="28"/>
      <c r="M115" s="30"/>
      <c r="N115" s="28"/>
    </row>
    <row r="116" spans="5:14" s="1" customFormat="1" ht="13.5">
      <c r="E116" s="30"/>
      <c r="F116" s="28"/>
      <c r="G116" s="30"/>
      <c r="H116" s="28"/>
      <c r="I116" s="30"/>
      <c r="J116" s="28"/>
      <c r="K116" s="30"/>
      <c r="L116" s="28"/>
      <c r="M116" s="30"/>
      <c r="N116" s="28"/>
    </row>
    <row r="117" spans="5:14" s="1" customFormat="1" ht="13.5">
      <c r="E117" s="30"/>
      <c r="F117" s="28"/>
      <c r="G117" s="30"/>
      <c r="H117" s="28"/>
      <c r="I117" s="30"/>
      <c r="J117" s="28"/>
      <c r="K117" s="30"/>
      <c r="L117" s="28"/>
      <c r="M117" s="30"/>
      <c r="N117" s="28"/>
    </row>
    <row r="118" spans="5:14" s="1" customFormat="1" ht="13.5">
      <c r="E118" s="30"/>
      <c r="F118" s="28"/>
      <c r="G118" s="30"/>
      <c r="H118" s="28"/>
      <c r="I118" s="30"/>
      <c r="J118" s="28"/>
      <c r="K118" s="30"/>
      <c r="L118" s="28"/>
      <c r="M118" s="30"/>
      <c r="N118" s="28"/>
    </row>
    <row r="119" spans="5:14" s="1" customFormat="1" ht="13.5">
      <c r="E119" s="30"/>
      <c r="F119" s="28"/>
      <c r="G119" s="30"/>
      <c r="H119" s="28"/>
      <c r="I119" s="30"/>
      <c r="J119" s="28"/>
      <c r="K119" s="30"/>
      <c r="L119" s="28"/>
      <c r="M119" s="30"/>
      <c r="N119" s="28"/>
    </row>
    <row r="120" spans="5:14" s="1" customFormat="1" ht="13.5">
      <c r="E120" s="30"/>
      <c r="F120" s="28"/>
      <c r="G120" s="30"/>
      <c r="H120" s="28"/>
      <c r="I120" s="30"/>
      <c r="J120" s="28"/>
      <c r="K120" s="30"/>
      <c r="L120" s="28"/>
      <c r="M120" s="30"/>
      <c r="N120" s="28"/>
    </row>
    <row r="121" spans="5:14" s="1" customFormat="1" ht="13.5">
      <c r="E121" s="30"/>
      <c r="F121" s="28"/>
      <c r="G121" s="30"/>
      <c r="H121" s="28"/>
      <c r="I121" s="30"/>
      <c r="J121" s="28"/>
      <c r="K121" s="30"/>
      <c r="L121" s="28"/>
      <c r="M121" s="30"/>
      <c r="N121" s="28"/>
    </row>
    <row r="122" spans="5:14" s="1" customFormat="1" ht="13.5">
      <c r="E122" s="30"/>
      <c r="F122" s="28"/>
      <c r="G122" s="30"/>
      <c r="H122" s="28"/>
      <c r="I122" s="30"/>
      <c r="J122" s="28"/>
      <c r="K122" s="30"/>
      <c r="L122" s="28"/>
      <c r="M122" s="30"/>
      <c r="N122" s="28"/>
    </row>
    <row r="123" spans="5:14" s="1" customFormat="1" ht="13.5">
      <c r="E123" s="30"/>
      <c r="F123" s="28"/>
      <c r="G123" s="30"/>
      <c r="H123" s="28"/>
      <c r="I123" s="30"/>
      <c r="J123" s="28"/>
      <c r="K123" s="30"/>
      <c r="L123" s="28"/>
      <c r="M123" s="30"/>
      <c r="N123" s="28"/>
    </row>
    <row r="124" spans="5:14" s="1" customFormat="1" ht="13.5">
      <c r="E124" s="30"/>
      <c r="F124" s="28"/>
      <c r="G124" s="30"/>
      <c r="H124" s="28"/>
      <c r="I124" s="30"/>
      <c r="J124" s="28"/>
      <c r="K124" s="30"/>
      <c r="L124" s="28"/>
      <c r="M124" s="30"/>
      <c r="N124" s="28"/>
    </row>
    <row r="125" spans="5:14" s="1" customFormat="1" ht="13.5">
      <c r="E125" s="30"/>
      <c r="F125" s="28"/>
      <c r="G125" s="30"/>
      <c r="H125" s="28"/>
      <c r="I125" s="30"/>
      <c r="J125" s="28"/>
      <c r="K125" s="30"/>
      <c r="L125" s="28"/>
      <c r="M125" s="30"/>
      <c r="N125" s="28"/>
    </row>
    <row r="126" spans="5:14" s="1" customFormat="1" ht="13.5">
      <c r="E126" s="30"/>
      <c r="F126" s="28"/>
      <c r="G126" s="30"/>
      <c r="H126" s="28"/>
      <c r="I126" s="30"/>
      <c r="J126" s="28"/>
      <c r="K126" s="30"/>
      <c r="L126" s="28"/>
      <c r="M126" s="30"/>
      <c r="N126" s="28"/>
    </row>
    <row r="127" spans="5:14" s="1" customFormat="1" ht="13.5">
      <c r="E127" s="30"/>
      <c r="F127" s="28"/>
      <c r="G127" s="30"/>
      <c r="H127" s="28"/>
      <c r="I127" s="30"/>
      <c r="J127" s="28"/>
      <c r="K127" s="30"/>
      <c r="L127" s="28"/>
      <c r="M127" s="30"/>
      <c r="N127" s="28"/>
    </row>
    <row r="128" spans="5:14" s="1" customFormat="1" ht="13.5">
      <c r="E128" s="30"/>
      <c r="F128" s="28"/>
      <c r="G128" s="30"/>
      <c r="H128" s="28"/>
      <c r="I128" s="30"/>
      <c r="J128" s="28"/>
      <c r="K128" s="30"/>
      <c r="L128" s="28"/>
      <c r="M128" s="30"/>
      <c r="N128" s="28"/>
    </row>
    <row r="129" spans="5:14" s="1" customFormat="1" ht="13.5">
      <c r="E129" s="30"/>
      <c r="F129" s="28"/>
      <c r="G129" s="30"/>
      <c r="H129" s="28"/>
      <c r="I129" s="30"/>
      <c r="J129" s="28"/>
      <c r="K129" s="30"/>
      <c r="L129" s="28"/>
      <c r="M129" s="30"/>
      <c r="N129" s="28"/>
    </row>
    <row r="130" spans="5:14" s="1" customFormat="1" ht="13.5">
      <c r="E130" s="30"/>
      <c r="F130" s="28"/>
      <c r="G130" s="30"/>
      <c r="H130" s="28"/>
      <c r="I130" s="30"/>
      <c r="J130" s="28"/>
      <c r="K130" s="30"/>
      <c r="L130" s="28"/>
      <c r="M130" s="30"/>
      <c r="N130" s="28"/>
    </row>
    <row r="131" spans="5:14" s="1" customFormat="1" ht="13.5">
      <c r="E131" s="30"/>
      <c r="F131" s="28"/>
      <c r="G131" s="30"/>
      <c r="H131" s="28"/>
      <c r="I131" s="30"/>
      <c r="J131" s="28"/>
      <c r="K131" s="30"/>
      <c r="L131" s="28"/>
      <c r="M131" s="30"/>
      <c r="N131" s="28"/>
    </row>
    <row r="132" spans="5:14" s="1" customFormat="1" ht="13.5">
      <c r="E132" s="30"/>
      <c r="F132" s="28"/>
      <c r="G132" s="30"/>
      <c r="H132" s="28"/>
      <c r="I132" s="30"/>
      <c r="J132" s="28"/>
      <c r="K132" s="30"/>
      <c r="L132" s="28"/>
      <c r="M132" s="30"/>
      <c r="N132" s="28"/>
    </row>
    <row r="133" spans="5:14" s="1" customFormat="1" ht="13.5">
      <c r="E133" s="30"/>
      <c r="F133" s="28"/>
      <c r="G133" s="30"/>
      <c r="H133" s="28"/>
      <c r="I133" s="30"/>
      <c r="J133" s="28"/>
      <c r="K133" s="30"/>
      <c r="L133" s="28"/>
      <c r="M133" s="30"/>
      <c r="N133" s="28"/>
    </row>
    <row r="134" spans="5:14" s="1" customFormat="1" ht="13.5">
      <c r="E134" s="30"/>
      <c r="F134" s="28"/>
      <c r="G134" s="30"/>
      <c r="H134" s="28"/>
      <c r="I134" s="30"/>
      <c r="J134" s="28"/>
      <c r="K134" s="30"/>
      <c r="L134" s="28"/>
      <c r="M134" s="30"/>
      <c r="N134" s="28"/>
    </row>
    <row r="135" spans="5:14" s="1" customFormat="1" ht="13.5">
      <c r="E135" s="30"/>
      <c r="F135" s="28"/>
      <c r="G135" s="30"/>
      <c r="H135" s="28"/>
      <c r="I135" s="30"/>
      <c r="J135" s="28"/>
      <c r="K135" s="30"/>
      <c r="L135" s="28"/>
      <c r="M135" s="30"/>
      <c r="N135" s="28"/>
    </row>
    <row r="136" spans="5:14" s="1" customFormat="1" ht="13.5">
      <c r="E136" s="30"/>
      <c r="F136" s="28"/>
      <c r="G136" s="30"/>
      <c r="H136" s="28"/>
      <c r="I136" s="30"/>
      <c r="J136" s="28"/>
      <c r="K136" s="30"/>
      <c r="L136" s="28"/>
      <c r="M136" s="30"/>
      <c r="N136" s="28"/>
    </row>
    <row r="137" spans="5:14" s="1" customFormat="1" ht="13.5">
      <c r="E137" s="30"/>
      <c r="F137" s="28"/>
      <c r="G137" s="30"/>
      <c r="H137" s="28"/>
      <c r="I137" s="30"/>
      <c r="J137" s="28"/>
      <c r="K137" s="30"/>
      <c r="L137" s="28"/>
      <c r="M137" s="30"/>
      <c r="N137" s="28"/>
    </row>
    <row r="138" spans="5:14" s="1" customFormat="1" ht="13.5">
      <c r="E138" s="30"/>
      <c r="F138" s="28"/>
      <c r="G138" s="30"/>
      <c r="H138" s="28"/>
      <c r="I138" s="30"/>
      <c r="J138" s="28"/>
      <c r="K138" s="30"/>
      <c r="L138" s="28"/>
      <c r="M138" s="30"/>
      <c r="N138" s="28"/>
    </row>
    <row r="139" spans="5:14" s="1" customFormat="1" ht="13.5">
      <c r="E139" s="30"/>
      <c r="F139" s="28"/>
      <c r="G139" s="30"/>
      <c r="H139" s="28"/>
      <c r="I139" s="30"/>
      <c r="J139" s="28"/>
      <c r="K139" s="30"/>
      <c r="L139" s="28"/>
      <c r="M139" s="30"/>
      <c r="N139" s="28"/>
    </row>
    <row r="140" spans="5:14" s="1" customFormat="1" ht="13.5">
      <c r="E140" s="30"/>
      <c r="F140" s="28"/>
      <c r="G140" s="30"/>
      <c r="H140" s="28"/>
      <c r="I140" s="30"/>
      <c r="J140" s="28"/>
      <c r="K140" s="30"/>
      <c r="L140" s="28"/>
      <c r="M140" s="30"/>
      <c r="N140" s="28"/>
    </row>
    <row r="141" spans="5:14" s="1" customFormat="1" ht="13.5">
      <c r="E141" s="30"/>
      <c r="F141" s="28"/>
      <c r="G141" s="30"/>
      <c r="H141" s="28"/>
      <c r="I141" s="30"/>
      <c r="J141" s="28"/>
      <c r="K141" s="30"/>
      <c r="L141" s="28"/>
      <c r="M141" s="30"/>
      <c r="N141" s="28"/>
    </row>
    <row r="142" spans="5:14" s="1" customFormat="1" ht="13.5">
      <c r="E142" s="30"/>
      <c r="F142" s="28"/>
      <c r="G142" s="30"/>
      <c r="H142" s="28"/>
      <c r="I142" s="30"/>
      <c r="J142" s="28"/>
      <c r="K142" s="30"/>
      <c r="L142" s="28"/>
      <c r="M142" s="30"/>
      <c r="N142" s="28"/>
    </row>
    <row r="143" spans="5:14" s="1" customFormat="1" ht="13.5">
      <c r="E143" s="30"/>
      <c r="F143" s="28"/>
      <c r="G143" s="30"/>
      <c r="H143" s="28"/>
      <c r="I143" s="30"/>
      <c r="J143" s="28"/>
      <c r="K143" s="30"/>
      <c r="L143" s="28"/>
      <c r="M143" s="30"/>
      <c r="N143" s="28"/>
    </row>
    <row r="144" spans="5:14" s="1" customFormat="1" ht="13.5">
      <c r="E144" s="30"/>
      <c r="F144" s="28"/>
      <c r="G144" s="30"/>
      <c r="H144" s="28"/>
      <c r="I144" s="30"/>
      <c r="J144" s="28"/>
      <c r="K144" s="30"/>
      <c r="L144" s="28"/>
      <c r="M144" s="30"/>
      <c r="N144" s="28"/>
    </row>
    <row r="145" spans="5:14" s="1" customFormat="1" ht="13.5">
      <c r="E145" s="30"/>
      <c r="F145" s="28"/>
      <c r="G145" s="30"/>
      <c r="H145" s="28"/>
      <c r="I145" s="30"/>
      <c r="J145" s="28"/>
      <c r="K145" s="30"/>
      <c r="L145" s="28"/>
      <c r="M145" s="30"/>
      <c r="N145" s="28"/>
    </row>
    <row r="146" spans="5:14" s="1" customFormat="1" ht="13.5">
      <c r="E146" s="30"/>
      <c r="F146" s="28"/>
      <c r="G146" s="30"/>
      <c r="H146" s="28"/>
      <c r="I146" s="30"/>
      <c r="J146" s="28"/>
      <c r="K146" s="30"/>
      <c r="L146" s="28"/>
      <c r="M146" s="30"/>
      <c r="N146" s="28"/>
    </row>
    <row r="147" spans="5:14" s="1" customFormat="1" ht="13.5">
      <c r="E147" s="30"/>
      <c r="F147" s="28"/>
      <c r="G147" s="30"/>
      <c r="H147" s="28"/>
      <c r="I147" s="30"/>
      <c r="J147" s="28"/>
      <c r="K147" s="30"/>
      <c r="L147" s="28"/>
      <c r="M147" s="30"/>
      <c r="N147" s="28"/>
    </row>
    <row r="148" spans="5:14" s="1" customFormat="1" ht="13.5">
      <c r="E148" s="30"/>
      <c r="F148" s="28"/>
      <c r="G148" s="30"/>
      <c r="H148" s="28"/>
      <c r="I148" s="30"/>
      <c r="J148" s="28"/>
      <c r="K148" s="30"/>
      <c r="L148" s="28"/>
      <c r="M148" s="30"/>
      <c r="N148" s="28"/>
    </row>
    <row r="149" spans="5:14" s="1" customFormat="1" ht="13.5">
      <c r="E149" s="30"/>
      <c r="F149" s="28"/>
      <c r="G149" s="30"/>
      <c r="H149" s="28"/>
      <c r="I149" s="30"/>
      <c r="J149" s="28"/>
      <c r="K149" s="30"/>
      <c r="L149" s="28"/>
      <c r="M149" s="30"/>
      <c r="N149" s="28"/>
    </row>
    <row r="150" spans="5:14" s="1" customFormat="1" ht="13.5">
      <c r="E150" s="30"/>
      <c r="F150" s="28"/>
      <c r="G150" s="30"/>
      <c r="H150" s="28"/>
      <c r="I150" s="30"/>
      <c r="J150" s="28"/>
      <c r="K150" s="30"/>
      <c r="L150" s="28"/>
      <c r="M150" s="30"/>
      <c r="N150" s="28"/>
    </row>
    <row r="151" spans="5:14" s="1" customFormat="1" ht="13.5">
      <c r="E151" s="30"/>
      <c r="F151" s="28"/>
      <c r="G151" s="30"/>
      <c r="H151" s="28"/>
      <c r="I151" s="30"/>
      <c r="J151" s="28"/>
      <c r="K151" s="30"/>
      <c r="L151" s="28"/>
      <c r="M151" s="30"/>
      <c r="N151" s="28"/>
    </row>
    <row r="152" spans="5:14" s="1" customFormat="1" ht="13.5">
      <c r="E152" s="30"/>
      <c r="F152" s="28"/>
      <c r="G152" s="30"/>
      <c r="H152" s="28"/>
      <c r="I152" s="30"/>
      <c r="J152" s="28"/>
      <c r="K152" s="30"/>
      <c r="L152" s="28"/>
      <c r="M152" s="30"/>
      <c r="N152" s="28"/>
    </row>
    <row r="153" spans="5:14" s="1" customFormat="1" ht="13.5">
      <c r="E153" s="30"/>
      <c r="F153" s="28"/>
      <c r="G153" s="30"/>
      <c r="H153" s="28"/>
      <c r="I153" s="30"/>
      <c r="J153" s="28"/>
      <c r="K153" s="30"/>
      <c r="L153" s="28"/>
      <c r="M153" s="30"/>
      <c r="N153" s="28"/>
    </row>
    <row r="154" spans="5:14" s="1" customFormat="1" ht="13.5">
      <c r="E154" s="30"/>
      <c r="F154" s="28"/>
      <c r="G154" s="30"/>
      <c r="H154" s="28"/>
      <c r="I154" s="30"/>
      <c r="J154" s="28"/>
      <c r="K154" s="30"/>
      <c r="L154" s="28"/>
      <c r="M154" s="30"/>
      <c r="N154" s="28"/>
    </row>
    <row r="155" spans="5:14" s="1" customFormat="1" ht="13.5">
      <c r="E155" s="30"/>
      <c r="F155" s="28"/>
      <c r="G155" s="30"/>
      <c r="H155" s="28"/>
      <c r="I155" s="30"/>
      <c r="J155" s="28"/>
      <c r="K155" s="30"/>
      <c r="L155" s="28"/>
      <c r="M155" s="30"/>
      <c r="N155" s="28"/>
    </row>
    <row r="156" spans="5:14" s="1" customFormat="1" ht="13.5">
      <c r="E156" s="30"/>
      <c r="F156" s="28"/>
      <c r="G156" s="30"/>
      <c r="H156" s="28"/>
      <c r="I156" s="30"/>
      <c r="J156" s="28"/>
      <c r="K156" s="30"/>
      <c r="L156" s="28"/>
      <c r="M156" s="30"/>
      <c r="N156" s="28"/>
    </row>
    <row r="157" spans="5:14" s="1" customFormat="1" ht="13.5">
      <c r="E157" s="30"/>
      <c r="F157" s="28"/>
      <c r="G157" s="30"/>
      <c r="H157" s="28"/>
      <c r="I157" s="30"/>
      <c r="J157" s="28"/>
      <c r="K157" s="30"/>
      <c r="L157" s="28"/>
      <c r="M157" s="30"/>
      <c r="N157" s="28"/>
    </row>
    <row r="158" spans="5:14" s="1" customFormat="1" ht="13.5">
      <c r="E158" s="30"/>
      <c r="F158" s="28"/>
      <c r="G158" s="30"/>
      <c r="H158" s="28"/>
      <c r="I158" s="30"/>
      <c r="J158" s="28"/>
      <c r="K158" s="30"/>
      <c r="L158" s="28"/>
      <c r="M158" s="30"/>
      <c r="N158" s="28"/>
    </row>
    <row r="159" spans="5:14" s="1" customFormat="1" ht="13.5">
      <c r="E159" s="30"/>
      <c r="F159" s="28"/>
      <c r="G159" s="30"/>
      <c r="H159" s="28"/>
      <c r="I159" s="30"/>
      <c r="J159" s="28"/>
      <c r="K159" s="30"/>
      <c r="L159" s="28"/>
      <c r="M159" s="30"/>
      <c r="N159" s="28"/>
    </row>
    <row r="160" spans="5:14" s="1" customFormat="1" ht="13.5">
      <c r="E160" s="30"/>
      <c r="F160" s="28"/>
      <c r="G160" s="30"/>
      <c r="H160" s="28"/>
      <c r="I160" s="30"/>
      <c r="J160" s="28"/>
      <c r="K160" s="30"/>
      <c r="L160" s="28"/>
      <c r="M160" s="30"/>
      <c r="N160" s="28"/>
    </row>
    <row r="161" spans="5:14" s="1" customFormat="1" ht="13.5">
      <c r="E161" s="30"/>
      <c r="F161" s="28"/>
      <c r="G161" s="30"/>
      <c r="H161" s="28"/>
      <c r="I161" s="30"/>
      <c r="J161" s="28"/>
      <c r="K161" s="30"/>
      <c r="L161" s="28"/>
      <c r="M161" s="30"/>
      <c r="N161" s="28"/>
    </row>
    <row r="162" spans="5:14" s="1" customFormat="1" ht="13.5">
      <c r="E162" s="30"/>
      <c r="F162" s="28"/>
      <c r="G162" s="30"/>
      <c r="H162" s="28"/>
      <c r="I162" s="30"/>
      <c r="J162" s="28"/>
      <c r="K162" s="30"/>
      <c r="L162" s="28"/>
      <c r="M162" s="30"/>
      <c r="N162" s="28"/>
    </row>
    <row r="163" spans="5:14" s="1" customFormat="1" ht="13.5">
      <c r="E163" s="30"/>
      <c r="F163" s="28"/>
      <c r="G163" s="30"/>
      <c r="H163" s="28"/>
      <c r="I163" s="30"/>
      <c r="J163" s="28"/>
      <c r="K163" s="30"/>
      <c r="L163" s="28"/>
      <c r="M163" s="30"/>
      <c r="N163" s="28"/>
    </row>
    <row r="164" spans="5:14" s="1" customFormat="1" ht="13.5">
      <c r="E164" s="30"/>
      <c r="F164" s="28"/>
      <c r="G164" s="30"/>
      <c r="H164" s="28"/>
      <c r="I164" s="30"/>
      <c r="J164" s="28"/>
      <c r="K164" s="30"/>
      <c r="L164" s="28"/>
      <c r="M164" s="30"/>
      <c r="N164" s="28"/>
    </row>
    <row r="165" spans="5:14" s="1" customFormat="1" ht="13.5">
      <c r="E165" s="30"/>
      <c r="F165" s="28"/>
      <c r="G165" s="30"/>
      <c r="H165" s="28"/>
      <c r="I165" s="30"/>
      <c r="J165" s="28"/>
      <c r="K165" s="30"/>
      <c r="L165" s="28"/>
      <c r="M165" s="30"/>
      <c r="N165" s="28"/>
    </row>
    <row r="166" spans="5:14" s="1" customFormat="1" ht="13.5">
      <c r="E166" s="30"/>
      <c r="F166" s="28"/>
      <c r="G166" s="30"/>
      <c r="H166" s="28"/>
      <c r="I166" s="30"/>
      <c r="J166" s="28"/>
      <c r="K166" s="30"/>
      <c r="L166" s="28"/>
      <c r="M166" s="30"/>
      <c r="N166" s="28"/>
    </row>
    <row r="167" spans="5:14" s="1" customFormat="1" ht="13.5">
      <c r="E167" s="30"/>
      <c r="F167" s="28"/>
      <c r="G167" s="30"/>
      <c r="H167" s="28"/>
      <c r="I167" s="30"/>
      <c r="J167" s="28"/>
      <c r="K167" s="30"/>
      <c r="L167" s="28"/>
      <c r="M167" s="30"/>
      <c r="N167" s="28"/>
    </row>
    <row r="168" spans="5:14" s="1" customFormat="1" ht="13.5">
      <c r="E168" s="30"/>
      <c r="F168" s="28"/>
      <c r="G168" s="30"/>
      <c r="H168" s="28"/>
      <c r="I168" s="30"/>
      <c r="J168" s="28"/>
      <c r="K168" s="30"/>
      <c r="L168" s="28"/>
      <c r="M168" s="30"/>
      <c r="N168" s="28"/>
    </row>
    <row r="169" spans="5:14" s="1" customFormat="1" ht="13.5">
      <c r="E169" s="30"/>
      <c r="F169" s="28"/>
      <c r="G169" s="30"/>
      <c r="H169" s="28"/>
      <c r="I169" s="30"/>
      <c r="J169" s="28"/>
      <c r="K169" s="30"/>
      <c r="L169" s="28"/>
      <c r="M169" s="30"/>
      <c r="N169" s="28"/>
    </row>
    <row r="170" spans="5:14" s="1" customFormat="1" ht="13.5">
      <c r="E170" s="30"/>
      <c r="F170" s="28"/>
      <c r="G170" s="30"/>
      <c r="H170" s="28"/>
      <c r="I170" s="30"/>
      <c r="J170" s="28"/>
      <c r="K170" s="30"/>
      <c r="L170" s="28"/>
      <c r="M170" s="30"/>
      <c r="N170" s="28"/>
    </row>
    <row r="171" spans="5:14" s="1" customFormat="1" ht="13.5">
      <c r="E171" s="30"/>
      <c r="F171" s="28"/>
      <c r="G171" s="30"/>
      <c r="H171" s="28"/>
      <c r="I171" s="30"/>
      <c r="J171" s="28"/>
      <c r="K171" s="30"/>
      <c r="L171" s="28"/>
      <c r="M171" s="30"/>
      <c r="N171" s="28"/>
    </row>
    <row r="172" spans="5:14" s="1" customFormat="1" ht="13.5">
      <c r="E172" s="30"/>
      <c r="F172" s="28"/>
      <c r="G172" s="30"/>
      <c r="H172" s="28"/>
      <c r="I172" s="30"/>
      <c r="J172" s="28"/>
      <c r="K172" s="30"/>
      <c r="L172" s="28"/>
      <c r="M172" s="30"/>
      <c r="N172" s="28"/>
    </row>
    <row r="173" spans="5:14" s="1" customFormat="1" ht="13.5">
      <c r="E173" s="30"/>
      <c r="F173" s="28"/>
      <c r="G173" s="30"/>
      <c r="H173" s="28"/>
      <c r="I173" s="30"/>
      <c r="J173" s="28"/>
      <c r="K173" s="30"/>
      <c r="L173" s="28"/>
      <c r="M173" s="30"/>
      <c r="N173" s="28"/>
    </row>
    <row r="174" spans="5:14" s="1" customFormat="1" ht="13.5">
      <c r="E174" s="30"/>
      <c r="F174" s="28"/>
      <c r="G174" s="30"/>
      <c r="H174" s="28"/>
      <c r="I174" s="30"/>
      <c r="J174" s="28"/>
      <c r="K174" s="30"/>
      <c r="L174" s="28"/>
      <c r="M174" s="30"/>
      <c r="N174" s="28"/>
    </row>
    <row r="175" spans="5:14" s="1" customFormat="1" ht="13.5">
      <c r="E175" s="30"/>
      <c r="F175" s="28"/>
      <c r="G175" s="30"/>
      <c r="H175" s="28"/>
      <c r="I175" s="30"/>
      <c r="J175" s="28"/>
      <c r="K175" s="30"/>
      <c r="L175" s="28"/>
      <c r="M175" s="30"/>
      <c r="N175" s="28"/>
    </row>
    <row r="176" spans="5:14" s="1" customFormat="1" ht="13.5">
      <c r="E176" s="30"/>
      <c r="F176" s="28"/>
      <c r="G176" s="30"/>
      <c r="H176" s="28"/>
      <c r="I176" s="30"/>
      <c r="J176" s="28"/>
      <c r="K176" s="30"/>
      <c r="L176" s="28"/>
      <c r="M176" s="30"/>
      <c r="N176" s="28"/>
    </row>
    <row r="177" spans="5:14" s="1" customFormat="1" ht="13.5">
      <c r="E177" s="30"/>
      <c r="F177" s="28"/>
      <c r="G177" s="30"/>
      <c r="H177" s="28"/>
      <c r="I177" s="30"/>
      <c r="J177" s="28"/>
      <c r="K177" s="30"/>
      <c r="L177" s="28"/>
      <c r="M177" s="30"/>
      <c r="N177" s="28"/>
    </row>
    <row r="178" spans="5:14" s="1" customFormat="1" ht="13.5">
      <c r="E178" s="30"/>
      <c r="F178" s="28"/>
      <c r="G178" s="30"/>
      <c r="H178" s="28"/>
      <c r="I178" s="30"/>
      <c r="J178" s="28"/>
      <c r="K178" s="30"/>
      <c r="L178" s="28"/>
      <c r="M178" s="30"/>
      <c r="N178" s="28"/>
    </row>
    <row r="179" spans="5:14" s="1" customFormat="1" ht="13.5">
      <c r="E179" s="30"/>
      <c r="F179" s="28"/>
      <c r="G179" s="30"/>
      <c r="H179" s="28"/>
      <c r="I179" s="30"/>
      <c r="J179" s="28"/>
      <c r="K179" s="30"/>
      <c r="L179" s="28"/>
      <c r="M179" s="30"/>
      <c r="N179" s="28"/>
    </row>
    <row r="180" spans="5:14" s="1" customFormat="1" ht="13.5">
      <c r="E180" s="30"/>
      <c r="F180" s="28"/>
      <c r="G180" s="30"/>
      <c r="H180" s="28"/>
      <c r="I180" s="30"/>
      <c r="J180" s="28"/>
      <c r="K180" s="30"/>
      <c r="L180" s="28"/>
      <c r="M180" s="30"/>
      <c r="N180" s="28"/>
    </row>
    <row r="181" spans="5:14" s="1" customFormat="1" ht="13.5">
      <c r="E181" s="30"/>
      <c r="F181" s="28"/>
      <c r="G181" s="30"/>
      <c r="H181" s="28"/>
      <c r="I181" s="30"/>
      <c r="J181" s="28"/>
      <c r="K181" s="30"/>
      <c r="L181" s="28"/>
      <c r="M181" s="30"/>
      <c r="N181" s="28"/>
    </row>
    <row r="182" spans="5:14" s="1" customFormat="1" ht="13.5">
      <c r="E182" s="30"/>
      <c r="F182" s="28"/>
      <c r="G182" s="30"/>
      <c r="H182" s="28"/>
      <c r="I182" s="30"/>
      <c r="J182" s="28"/>
      <c r="K182" s="30"/>
      <c r="L182" s="28"/>
      <c r="M182" s="30"/>
      <c r="N182" s="28"/>
    </row>
    <row r="183" spans="5:14" s="1" customFormat="1" ht="13.5">
      <c r="E183" s="30"/>
      <c r="F183" s="28"/>
      <c r="G183" s="30"/>
      <c r="H183" s="28"/>
      <c r="I183" s="30"/>
      <c r="J183" s="28"/>
      <c r="K183" s="30"/>
      <c r="L183" s="28"/>
      <c r="M183" s="30"/>
      <c r="N183" s="28"/>
    </row>
    <row r="184" spans="5:14" s="1" customFormat="1" ht="13.5">
      <c r="E184" s="30"/>
      <c r="F184" s="28"/>
      <c r="G184" s="30"/>
      <c r="H184" s="28"/>
      <c r="I184" s="30"/>
      <c r="J184" s="28"/>
      <c r="K184" s="30"/>
      <c r="L184" s="28"/>
      <c r="M184" s="30"/>
      <c r="N184" s="28"/>
    </row>
    <row r="185" spans="5:14" s="1" customFormat="1" ht="13.5">
      <c r="E185" s="30"/>
      <c r="F185" s="28"/>
      <c r="G185" s="30"/>
      <c r="H185" s="28"/>
      <c r="I185" s="30"/>
      <c r="J185" s="28"/>
      <c r="K185" s="30"/>
      <c r="L185" s="28"/>
      <c r="M185" s="30"/>
      <c r="N185" s="28"/>
    </row>
    <row r="186" spans="5:14" s="1" customFormat="1" ht="13.5">
      <c r="E186" s="30"/>
      <c r="F186" s="28"/>
      <c r="G186" s="30"/>
      <c r="H186" s="28"/>
      <c r="I186" s="30"/>
      <c r="J186" s="28"/>
      <c r="K186" s="30"/>
      <c r="L186" s="28"/>
      <c r="M186" s="30"/>
      <c r="N186" s="28"/>
    </row>
    <row r="187" spans="5:14" s="1" customFormat="1" ht="13.5">
      <c r="E187" s="30"/>
      <c r="F187" s="28"/>
      <c r="G187" s="30"/>
      <c r="H187" s="28"/>
      <c r="I187" s="30"/>
      <c r="J187" s="28"/>
      <c r="K187" s="30"/>
      <c r="L187" s="28"/>
      <c r="M187" s="30"/>
      <c r="N187" s="28"/>
    </row>
    <row r="188" spans="5:14" s="1" customFormat="1" ht="13.5">
      <c r="E188" s="30"/>
      <c r="F188" s="28"/>
      <c r="G188" s="30"/>
      <c r="H188" s="28"/>
      <c r="I188" s="30"/>
      <c r="J188" s="28"/>
      <c r="K188" s="30"/>
      <c r="L188" s="28"/>
      <c r="M188" s="30"/>
      <c r="N188" s="28"/>
    </row>
    <row r="189" spans="5:14" s="1" customFormat="1" ht="13.5">
      <c r="E189" s="30"/>
      <c r="F189" s="28"/>
      <c r="G189" s="30"/>
      <c r="H189" s="28"/>
      <c r="I189" s="30"/>
      <c r="J189" s="28"/>
      <c r="K189" s="30"/>
      <c r="L189" s="28"/>
      <c r="M189" s="30"/>
      <c r="N189" s="28"/>
    </row>
    <row r="190" spans="5:14" s="1" customFormat="1" ht="13.5">
      <c r="E190" s="30"/>
      <c r="F190" s="28"/>
      <c r="G190" s="30"/>
      <c r="H190" s="28"/>
      <c r="I190" s="30"/>
      <c r="J190" s="28"/>
      <c r="K190" s="30"/>
      <c r="L190" s="28"/>
      <c r="M190" s="30"/>
      <c r="N190" s="28"/>
    </row>
    <row r="191" spans="5:14" s="1" customFormat="1" ht="13.5">
      <c r="E191" s="30"/>
      <c r="F191" s="28"/>
      <c r="G191" s="30"/>
      <c r="H191" s="28"/>
      <c r="I191" s="30"/>
      <c r="J191" s="28"/>
      <c r="K191" s="30"/>
      <c r="L191" s="28"/>
      <c r="M191" s="30"/>
      <c r="N191" s="28"/>
    </row>
    <row r="192" spans="5:14" s="1" customFormat="1" ht="13.5">
      <c r="E192" s="30"/>
      <c r="F192" s="28"/>
      <c r="G192" s="30"/>
      <c r="H192" s="28"/>
      <c r="I192" s="30"/>
      <c r="J192" s="28"/>
      <c r="K192" s="30"/>
      <c r="L192" s="28"/>
      <c r="M192" s="30"/>
      <c r="N192" s="28"/>
    </row>
    <row r="193" spans="5:14" s="1" customFormat="1" ht="13.5">
      <c r="E193" s="30"/>
      <c r="F193" s="28"/>
      <c r="G193" s="30"/>
      <c r="H193" s="28"/>
      <c r="I193" s="30"/>
      <c r="J193" s="28"/>
      <c r="K193" s="30"/>
      <c r="L193" s="28"/>
      <c r="M193" s="30"/>
      <c r="N193" s="28"/>
    </row>
    <row r="194" spans="5:14" s="1" customFormat="1" ht="13.5">
      <c r="E194" s="30"/>
      <c r="F194" s="28"/>
      <c r="G194" s="30"/>
      <c r="H194" s="28"/>
      <c r="I194" s="30"/>
      <c r="J194" s="28"/>
      <c r="K194" s="30"/>
      <c r="L194" s="28"/>
      <c r="M194" s="30"/>
      <c r="N194" s="28"/>
    </row>
    <row r="195" spans="5:14" s="1" customFormat="1" ht="13.5">
      <c r="E195" s="30"/>
      <c r="F195" s="28"/>
      <c r="G195" s="30"/>
      <c r="H195" s="28"/>
      <c r="I195" s="30"/>
      <c r="J195" s="28"/>
      <c r="K195" s="30"/>
      <c r="L195" s="28"/>
      <c r="M195" s="30"/>
      <c r="N195" s="28"/>
    </row>
    <row r="196" spans="5:14" s="1" customFormat="1" ht="13.5">
      <c r="E196" s="30"/>
      <c r="F196" s="28"/>
      <c r="G196" s="30"/>
      <c r="H196" s="28"/>
      <c r="I196" s="30"/>
      <c r="J196" s="28"/>
      <c r="K196" s="30"/>
      <c r="L196" s="28"/>
      <c r="M196" s="30"/>
      <c r="N196" s="28"/>
    </row>
    <row r="197" spans="5:14" s="1" customFormat="1" ht="13.5">
      <c r="E197" s="30"/>
      <c r="F197" s="28"/>
      <c r="G197" s="30"/>
      <c r="H197" s="28"/>
      <c r="I197" s="30"/>
      <c r="J197" s="28"/>
      <c r="K197" s="30"/>
      <c r="L197" s="28"/>
      <c r="M197" s="30"/>
      <c r="N197" s="28"/>
    </row>
    <row r="198" spans="5:14" s="1" customFormat="1" ht="13.5">
      <c r="E198" s="30"/>
      <c r="F198" s="28"/>
      <c r="G198" s="30"/>
      <c r="H198" s="28"/>
      <c r="I198" s="30"/>
      <c r="J198" s="28"/>
      <c r="K198" s="30"/>
      <c r="L198" s="28"/>
      <c r="M198" s="30"/>
      <c r="N198" s="28"/>
    </row>
    <row r="199" spans="5:14" s="1" customFormat="1" ht="13.5">
      <c r="E199" s="30"/>
      <c r="F199" s="28"/>
      <c r="G199" s="30"/>
      <c r="H199" s="28"/>
      <c r="I199" s="30"/>
      <c r="J199" s="28"/>
      <c r="K199" s="30"/>
      <c r="L199" s="28"/>
      <c r="M199" s="30"/>
      <c r="N199" s="28"/>
    </row>
    <row r="200" spans="5:14" s="1" customFormat="1" ht="13.5">
      <c r="E200" s="30"/>
      <c r="F200" s="28"/>
      <c r="G200" s="30"/>
      <c r="H200" s="28"/>
      <c r="I200" s="30"/>
      <c r="J200" s="28"/>
      <c r="K200" s="30"/>
      <c r="L200" s="28"/>
      <c r="M200" s="30"/>
      <c r="N200" s="28"/>
    </row>
    <row r="201" spans="5:14" s="1" customFormat="1" ht="13.5">
      <c r="E201" s="30"/>
      <c r="F201" s="28"/>
      <c r="G201" s="30"/>
      <c r="H201" s="28"/>
      <c r="I201" s="30"/>
      <c r="J201" s="28"/>
      <c r="K201" s="30"/>
      <c r="L201" s="28"/>
      <c r="M201" s="30"/>
      <c r="N201" s="28"/>
    </row>
    <row r="202" spans="5:14" s="1" customFormat="1" ht="13.5">
      <c r="E202" s="30"/>
      <c r="F202" s="28"/>
      <c r="G202" s="30"/>
      <c r="H202" s="28"/>
      <c r="I202" s="30"/>
      <c r="J202" s="28"/>
      <c r="K202" s="30"/>
      <c r="L202" s="28"/>
      <c r="M202" s="30"/>
      <c r="N202" s="28"/>
    </row>
    <row r="203" spans="5:14" s="1" customFormat="1" ht="13.5">
      <c r="E203" s="30"/>
      <c r="F203" s="28"/>
      <c r="G203" s="30"/>
      <c r="H203" s="28"/>
      <c r="I203" s="30"/>
      <c r="J203" s="28"/>
      <c r="K203" s="30"/>
      <c r="L203" s="28"/>
      <c r="M203" s="30"/>
      <c r="N203" s="28"/>
    </row>
    <row r="204" spans="5:14" s="1" customFormat="1" ht="13.5">
      <c r="E204" s="30"/>
      <c r="F204" s="28"/>
      <c r="G204" s="30"/>
      <c r="H204" s="28"/>
      <c r="I204" s="30"/>
      <c r="J204" s="28"/>
      <c r="K204" s="30"/>
      <c r="L204" s="28"/>
      <c r="M204" s="30"/>
      <c r="N204" s="28"/>
    </row>
    <row r="205" spans="5:14" s="1" customFormat="1" ht="13.5">
      <c r="E205" s="30"/>
      <c r="F205" s="28"/>
      <c r="G205" s="30"/>
      <c r="H205" s="28"/>
      <c r="I205" s="30"/>
      <c r="J205" s="28"/>
      <c r="K205" s="30"/>
      <c r="L205" s="28"/>
      <c r="M205" s="30"/>
      <c r="N205" s="28"/>
    </row>
    <row r="206" spans="5:14" s="1" customFormat="1" ht="13.5">
      <c r="E206" s="30"/>
      <c r="F206" s="28"/>
      <c r="G206" s="30"/>
      <c r="H206" s="28"/>
      <c r="I206" s="30"/>
      <c r="J206" s="28"/>
      <c r="K206" s="30"/>
      <c r="L206" s="28"/>
      <c r="M206" s="30"/>
      <c r="N206" s="28"/>
    </row>
    <row r="207" spans="5:14" s="1" customFormat="1" ht="13.5">
      <c r="E207" s="30"/>
      <c r="F207" s="28"/>
      <c r="G207" s="30"/>
      <c r="H207" s="28"/>
      <c r="I207" s="30"/>
      <c r="J207" s="28"/>
      <c r="K207" s="30"/>
      <c r="L207" s="28"/>
      <c r="M207" s="30"/>
      <c r="N207" s="28"/>
    </row>
    <row r="208" spans="5:14" s="1" customFormat="1" ht="13.5">
      <c r="E208" s="30"/>
      <c r="F208" s="28"/>
      <c r="G208" s="30"/>
      <c r="H208" s="28"/>
      <c r="I208" s="30"/>
      <c r="J208" s="28"/>
      <c r="K208" s="30"/>
      <c r="L208" s="28"/>
      <c r="M208" s="30"/>
      <c r="N208" s="28"/>
    </row>
    <row r="209" spans="5:14" s="1" customFormat="1" ht="13.5">
      <c r="E209" s="30"/>
      <c r="F209" s="28"/>
      <c r="G209" s="30"/>
      <c r="H209" s="28"/>
      <c r="I209" s="30"/>
      <c r="J209" s="28"/>
      <c r="K209" s="30"/>
      <c r="L209" s="28"/>
      <c r="M209" s="30"/>
      <c r="N209" s="28"/>
    </row>
    <row r="210" spans="5:14" s="1" customFormat="1" ht="13.5">
      <c r="E210" s="30"/>
      <c r="F210" s="28"/>
      <c r="G210" s="30"/>
      <c r="H210" s="28"/>
      <c r="I210" s="30"/>
      <c r="J210" s="28"/>
      <c r="K210" s="30"/>
      <c r="L210" s="28"/>
      <c r="M210" s="30"/>
      <c r="N210" s="28"/>
    </row>
    <row r="211" spans="5:14" s="1" customFormat="1" ht="13.5">
      <c r="E211" s="30"/>
      <c r="F211" s="28"/>
      <c r="G211" s="30"/>
      <c r="H211" s="28"/>
      <c r="I211" s="30"/>
      <c r="J211" s="28"/>
      <c r="K211" s="30"/>
      <c r="L211" s="28"/>
      <c r="M211" s="30"/>
      <c r="N211" s="28"/>
    </row>
    <row r="212" spans="5:14" s="1" customFormat="1" ht="13.5">
      <c r="E212" s="30"/>
      <c r="F212" s="28"/>
      <c r="G212" s="30"/>
      <c r="H212" s="28"/>
      <c r="I212" s="30"/>
      <c r="J212" s="28"/>
      <c r="K212" s="30"/>
      <c r="L212" s="28"/>
      <c r="M212" s="30"/>
      <c r="N212" s="28"/>
    </row>
    <row r="213" spans="5:14" s="1" customFormat="1" ht="13.5">
      <c r="E213" s="30"/>
      <c r="F213" s="28"/>
      <c r="G213" s="30"/>
      <c r="H213" s="28"/>
      <c r="I213" s="30"/>
      <c r="J213" s="28"/>
      <c r="K213" s="30"/>
      <c r="L213" s="28"/>
      <c r="M213" s="30"/>
      <c r="N213" s="28"/>
    </row>
    <row r="214" spans="5:14" s="1" customFormat="1" ht="13.5">
      <c r="E214" s="30"/>
      <c r="F214" s="28"/>
      <c r="G214" s="30"/>
      <c r="H214" s="28"/>
      <c r="I214" s="30"/>
      <c r="J214" s="28"/>
      <c r="K214" s="30"/>
      <c r="L214" s="28"/>
      <c r="M214" s="30"/>
      <c r="N214" s="28"/>
    </row>
    <row r="215" spans="5:14" s="1" customFormat="1" ht="13.5">
      <c r="E215" s="30"/>
      <c r="F215" s="28"/>
      <c r="G215" s="30"/>
      <c r="H215" s="28"/>
      <c r="I215" s="30"/>
      <c r="J215" s="28"/>
      <c r="K215" s="30"/>
      <c r="L215" s="28"/>
      <c r="M215" s="30"/>
      <c r="N215" s="28"/>
    </row>
    <row r="216" spans="5:14" s="1" customFormat="1" ht="13.5">
      <c r="E216" s="30"/>
      <c r="F216" s="28"/>
      <c r="G216" s="30"/>
      <c r="H216" s="28"/>
      <c r="I216" s="30"/>
      <c r="J216" s="28"/>
      <c r="K216" s="30"/>
      <c r="L216" s="28"/>
      <c r="M216" s="30"/>
      <c r="N216" s="28"/>
    </row>
    <row r="217" spans="5:14" s="1" customFormat="1" ht="13.5">
      <c r="E217" s="30"/>
      <c r="F217" s="28"/>
      <c r="G217" s="30"/>
      <c r="H217" s="28"/>
      <c r="I217" s="30"/>
      <c r="J217" s="28"/>
      <c r="K217" s="30"/>
      <c r="L217" s="28"/>
      <c r="M217" s="30"/>
      <c r="N217" s="28"/>
    </row>
    <row r="218" spans="5:14" s="1" customFormat="1" ht="13.5">
      <c r="E218" s="30"/>
      <c r="F218" s="28"/>
      <c r="G218" s="30"/>
      <c r="H218" s="28"/>
      <c r="I218" s="30"/>
      <c r="J218" s="28"/>
      <c r="K218" s="30"/>
      <c r="L218" s="28"/>
      <c r="M218" s="30"/>
      <c r="N218" s="28"/>
    </row>
    <row r="219" spans="5:14" s="1" customFormat="1" ht="13.5">
      <c r="E219" s="30"/>
      <c r="F219" s="28"/>
      <c r="G219" s="30"/>
      <c r="H219" s="28"/>
      <c r="I219" s="30"/>
      <c r="J219" s="28"/>
      <c r="K219" s="30"/>
      <c r="L219" s="28"/>
      <c r="M219" s="30"/>
      <c r="N219" s="28"/>
    </row>
    <row r="220" spans="5:14" s="1" customFormat="1" ht="13.5">
      <c r="E220" s="30"/>
      <c r="F220" s="28"/>
      <c r="G220" s="30"/>
      <c r="H220" s="28"/>
      <c r="I220" s="30"/>
      <c r="J220" s="28"/>
      <c r="K220" s="30"/>
      <c r="L220" s="28"/>
      <c r="M220" s="30"/>
      <c r="N220" s="28"/>
    </row>
    <row r="221" spans="5:14" s="1" customFormat="1" ht="13.5">
      <c r="E221" s="30"/>
      <c r="F221" s="28"/>
      <c r="G221" s="30"/>
      <c r="H221" s="28"/>
      <c r="I221" s="30"/>
      <c r="J221" s="28"/>
      <c r="K221" s="30"/>
      <c r="L221" s="28"/>
      <c r="M221" s="30"/>
      <c r="N221" s="28"/>
    </row>
    <row r="222" spans="5:14" s="1" customFormat="1" ht="13.5">
      <c r="E222" s="30"/>
      <c r="F222" s="28"/>
      <c r="G222" s="30"/>
      <c r="H222" s="28"/>
      <c r="I222" s="30"/>
      <c r="J222" s="28"/>
      <c r="K222" s="30"/>
      <c r="L222" s="28"/>
      <c r="M222" s="30"/>
      <c r="N222" s="28"/>
    </row>
    <row r="223" spans="5:14" s="1" customFormat="1" ht="13.5">
      <c r="E223" s="30"/>
      <c r="F223" s="28"/>
      <c r="G223" s="30"/>
      <c r="H223" s="28"/>
      <c r="I223" s="30"/>
      <c r="J223" s="28"/>
      <c r="K223" s="30"/>
      <c r="L223" s="28"/>
      <c r="M223" s="30"/>
      <c r="N223" s="28"/>
    </row>
    <row r="224" spans="5:14" s="1" customFormat="1" ht="13.5">
      <c r="E224" s="30"/>
      <c r="F224" s="28"/>
      <c r="G224" s="30"/>
      <c r="H224" s="28"/>
      <c r="I224" s="30"/>
      <c r="J224" s="28"/>
      <c r="K224" s="30"/>
      <c r="L224" s="28"/>
      <c r="M224" s="30"/>
      <c r="N224" s="28"/>
    </row>
    <row r="225" spans="5:14" s="1" customFormat="1" ht="13.5">
      <c r="E225" s="30"/>
      <c r="F225" s="28"/>
      <c r="G225" s="30"/>
      <c r="H225" s="28"/>
      <c r="I225" s="30"/>
      <c r="J225" s="28"/>
      <c r="K225" s="30"/>
      <c r="L225" s="28"/>
      <c r="M225" s="30"/>
      <c r="N225" s="28"/>
    </row>
    <row r="226" spans="5:14" s="1" customFormat="1" ht="13.5">
      <c r="E226" s="30"/>
      <c r="F226" s="28"/>
      <c r="G226" s="30"/>
      <c r="H226" s="28"/>
      <c r="I226" s="30"/>
      <c r="J226" s="28"/>
      <c r="K226" s="30"/>
      <c r="L226" s="28"/>
      <c r="M226" s="30"/>
      <c r="N226" s="28"/>
    </row>
    <row r="227" spans="5:14" s="1" customFormat="1" ht="13.5">
      <c r="E227" s="30"/>
      <c r="F227" s="28"/>
      <c r="G227" s="30"/>
      <c r="H227" s="28"/>
      <c r="I227" s="30"/>
      <c r="J227" s="28"/>
      <c r="K227" s="30"/>
      <c r="L227" s="28"/>
      <c r="M227" s="30"/>
      <c r="N227" s="28"/>
    </row>
    <row r="228" spans="5:14" s="1" customFormat="1" ht="13.5">
      <c r="E228" s="30"/>
      <c r="F228" s="28"/>
      <c r="G228" s="30"/>
      <c r="H228" s="28"/>
      <c r="I228" s="30"/>
      <c r="J228" s="28"/>
      <c r="K228" s="30"/>
      <c r="L228" s="28"/>
      <c r="M228" s="30"/>
      <c r="N228" s="28"/>
    </row>
    <row r="229" spans="5:14" s="1" customFormat="1" ht="13.5">
      <c r="E229" s="30"/>
      <c r="F229" s="28"/>
      <c r="G229" s="30"/>
      <c r="H229" s="28"/>
      <c r="I229" s="30"/>
      <c r="J229" s="28"/>
      <c r="K229" s="30"/>
      <c r="L229" s="28"/>
      <c r="M229" s="30"/>
      <c r="N229" s="28"/>
    </row>
    <row r="230" spans="5:14" s="1" customFormat="1" ht="13.5">
      <c r="E230" s="30"/>
      <c r="F230" s="28"/>
      <c r="G230" s="30"/>
      <c r="H230" s="28"/>
      <c r="I230" s="30"/>
      <c r="J230" s="28"/>
      <c r="K230" s="30"/>
      <c r="L230" s="28"/>
      <c r="M230" s="30"/>
      <c r="N230" s="28"/>
    </row>
    <row r="231" spans="5:14" s="1" customFormat="1" ht="13.5">
      <c r="E231" s="30"/>
      <c r="F231" s="28"/>
      <c r="G231" s="30"/>
      <c r="H231" s="28"/>
      <c r="I231" s="30"/>
      <c r="J231" s="28"/>
      <c r="K231" s="30"/>
      <c r="L231" s="28"/>
      <c r="M231" s="30"/>
      <c r="N231" s="28"/>
    </row>
    <row r="232" spans="5:14" s="1" customFormat="1" ht="13.5">
      <c r="E232" s="30"/>
      <c r="F232" s="28"/>
      <c r="G232" s="30"/>
      <c r="H232" s="28"/>
      <c r="I232" s="30"/>
      <c r="J232" s="28"/>
      <c r="K232" s="30"/>
      <c r="L232" s="28"/>
      <c r="M232" s="30"/>
      <c r="N232" s="28"/>
    </row>
    <row r="233" spans="5:14" s="1" customFormat="1" ht="13.5">
      <c r="E233" s="30"/>
      <c r="F233" s="28"/>
      <c r="G233" s="30"/>
      <c r="H233" s="28"/>
      <c r="I233" s="30"/>
      <c r="J233" s="28"/>
      <c r="K233" s="30"/>
      <c r="L233" s="28"/>
      <c r="M233" s="30"/>
      <c r="N233" s="28"/>
    </row>
    <row r="234" spans="5:14" s="1" customFormat="1" ht="13.5">
      <c r="E234" s="30"/>
      <c r="F234" s="28"/>
      <c r="G234" s="30"/>
      <c r="H234" s="28"/>
      <c r="I234" s="30"/>
      <c r="J234" s="28"/>
      <c r="K234" s="30"/>
      <c r="L234" s="28"/>
      <c r="M234" s="30"/>
      <c r="N234" s="28"/>
    </row>
    <row r="235" spans="5:14" s="1" customFormat="1" ht="13.5">
      <c r="E235" s="30"/>
      <c r="F235" s="28"/>
      <c r="G235" s="30"/>
      <c r="H235" s="28"/>
      <c r="I235" s="30"/>
      <c r="J235" s="28"/>
      <c r="K235" s="30"/>
      <c r="L235" s="28"/>
      <c r="M235" s="30"/>
      <c r="N235" s="28"/>
    </row>
    <row r="236" spans="5:14" s="1" customFormat="1" ht="13.5">
      <c r="E236" s="30"/>
      <c r="F236" s="28"/>
      <c r="G236" s="30"/>
      <c r="H236" s="28"/>
      <c r="I236" s="30"/>
      <c r="J236" s="28"/>
      <c r="K236" s="30"/>
      <c r="L236" s="28"/>
      <c r="M236" s="30"/>
      <c r="N236" s="28"/>
    </row>
    <row r="237" spans="5:14" s="1" customFormat="1" ht="13.5">
      <c r="E237" s="30"/>
      <c r="F237" s="28"/>
      <c r="G237" s="30"/>
      <c r="H237" s="28"/>
      <c r="I237" s="30"/>
      <c r="J237" s="28"/>
      <c r="K237" s="30"/>
      <c r="L237" s="28"/>
      <c r="M237" s="30"/>
      <c r="N237" s="28"/>
    </row>
    <row r="238" spans="5:14" s="1" customFormat="1" ht="13.5">
      <c r="E238" s="30"/>
      <c r="F238" s="28"/>
      <c r="G238" s="30"/>
      <c r="H238" s="28"/>
      <c r="I238" s="30"/>
      <c r="J238" s="28"/>
      <c r="K238" s="30"/>
      <c r="L238" s="28"/>
      <c r="M238" s="30"/>
      <c r="N238" s="28"/>
    </row>
    <row r="239" spans="5:14" s="1" customFormat="1" ht="13.5">
      <c r="E239" s="30"/>
      <c r="F239" s="28"/>
      <c r="G239" s="30"/>
      <c r="H239" s="28"/>
      <c r="I239" s="30"/>
      <c r="J239" s="28"/>
      <c r="K239" s="30"/>
      <c r="L239" s="28"/>
      <c r="M239" s="30"/>
      <c r="N239" s="28"/>
    </row>
    <row r="240" spans="5:14" s="1" customFormat="1" ht="13.5">
      <c r="E240" s="30"/>
      <c r="F240" s="28"/>
      <c r="G240" s="30"/>
      <c r="H240" s="28"/>
      <c r="I240" s="30"/>
      <c r="J240" s="28"/>
      <c r="K240" s="30"/>
      <c r="L240" s="28"/>
      <c r="M240" s="30"/>
      <c r="N240" s="28"/>
    </row>
    <row r="241" spans="5:14" s="1" customFormat="1" ht="13.5">
      <c r="E241" s="30"/>
      <c r="F241" s="28"/>
      <c r="G241" s="30"/>
      <c r="H241" s="28"/>
      <c r="I241" s="30"/>
      <c r="J241" s="28"/>
      <c r="K241" s="30"/>
      <c r="L241" s="28"/>
      <c r="M241" s="30"/>
      <c r="N241" s="28"/>
    </row>
    <row r="242" spans="5:14" s="1" customFormat="1" ht="13.5">
      <c r="E242" s="30"/>
      <c r="F242" s="28"/>
      <c r="G242" s="30"/>
      <c r="H242" s="28"/>
      <c r="I242" s="30"/>
      <c r="J242" s="28"/>
      <c r="K242" s="30"/>
      <c r="L242" s="28"/>
      <c r="M242" s="30"/>
      <c r="N242" s="28"/>
    </row>
    <row r="243" spans="5:14" s="1" customFormat="1" ht="13.5">
      <c r="E243" s="30"/>
      <c r="F243" s="28"/>
      <c r="G243" s="30"/>
      <c r="H243" s="28"/>
      <c r="I243" s="30"/>
      <c r="J243" s="28"/>
      <c r="K243" s="30"/>
      <c r="L243" s="28"/>
      <c r="M243" s="30"/>
      <c r="N243" s="28"/>
    </row>
    <row r="244" spans="5:14" s="1" customFormat="1" ht="13.5">
      <c r="E244" s="30"/>
      <c r="F244" s="28"/>
      <c r="G244" s="30"/>
      <c r="H244" s="28"/>
      <c r="I244" s="30"/>
      <c r="J244" s="28"/>
      <c r="K244" s="30"/>
      <c r="L244" s="28"/>
      <c r="M244" s="30"/>
      <c r="N244" s="28"/>
    </row>
    <row r="245" spans="5:14" s="1" customFormat="1" ht="13.5">
      <c r="E245" s="30"/>
      <c r="F245" s="28"/>
      <c r="G245" s="30"/>
      <c r="H245" s="28"/>
      <c r="I245" s="30"/>
      <c r="J245" s="28"/>
      <c r="K245" s="30"/>
      <c r="L245" s="28"/>
      <c r="M245" s="30"/>
      <c r="N245" s="28"/>
    </row>
    <row r="246" spans="5:14" s="1" customFormat="1" ht="13.5">
      <c r="E246" s="30"/>
      <c r="F246" s="28"/>
      <c r="G246" s="30"/>
      <c r="H246" s="28"/>
      <c r="I246" s="30"/>
      <c r="J246" s="28"/>
      <c r="K246" s="30"/>
      <c r="L246" s="28"/>
      <c r="M246" s="30"/>
      <c r="N246" s="28"/>
    </row>
    <row r="247" spans="5:14" s="1" customFormat="1" ht="13.5">
      <c r="E247" s="30"/>
      <c r="F247" s="28"/>
      <c r="G247" s="30"/>
      <c r="H247" s="28"/>
      <c r="I247" s="30"/>
      <c r="J247" s="28"/>
      <c r="K247" s="30"/>
      <c r="L247" s="28"/>
      <c r="M247" s="30"/>
      <c r="N247" s="28"/>
    </row>
    <row r="248" spans="5:14" s="1" customFormat="1" ht="13.5">
      <c r="E248" s="30"/>
      <c r="F248" s="28"/>
      <c r="G248" s="30"/>
      <c r="H248" s="28"/>
      <c r="I248" s="30"/>
      <c r="J248" s="28"/>
      <c r="K248" s="30"/>
      <c r="L248" s="28"/>
      <c r="M248" s="30"/>
      <c r="N248" s="28"/>
    </row>
    <row r="249" spans="5:14" s="1" customFormat="1" ht="13.5">
      <c r="E249" s="30"/>
      <c r="F249" s="28"/>
      <c r="G249" s="30"/>
      <c r="H249" s="28"/>
      <c r="I249" s="30"/>
      <c r="J249" s="28"/>
      <c r="K249" s="30"/>
      <c r="L249" s="28"/>
      <c r="M249" s="30"/>
      <c r="N249" s="28"/>
    </row>
    <row r="250" spans="5:14" s="1" customFormat="1" ht="13.5">
      <c r="E250" s="30"/>
      <c r="F250" s="28"/>
      <c r="G250" s="30"/>
      <c r="H250" s="28"/>
      <c r="I250" s="30"/>
      <c r="J250" s="28"/>
      <c r="K250" s="30"/>
      <c r="L250" s="28"/>
      <c r="M250" s="30"/>
      <c r="N250" s="28"/>
    </row>
    <row r="251" spans="5:14" s="1" customFormat="1" ht="13.5">
      <c r="E251" s="30"/>
      <c r="F251" s="28"/>
      <c r="G251" s="30"/>
      <c r="H251" s="28"/>
      <c r="I251" s="30"/>
      <c r="J251" s="28"/>
      <c r="K251" s="30"/>
      <c r="L251" s="28"/>
      <c r="M251" s="30"/>
      <c r="N251" s="28"/>
    </row>
    <row r="252" spans="5:14" s="1" customFormat="1" ht="13.5">
      <c r="E252" s="30"/>
      <c r="F252" s="28"/>
      <c r="G252" s="30"/>
      <c r="H252" s="28"/>
      <c r="I252" s="30"/>
      <c r="J252" s="28"/>
      <c r="K252" s="30"/>
      <c r="L252" s="28"/>
      <c r="M252" s="30"/>
      <c r="N252" s="28"/>
    </row>
    <row r="253" spans="5:14" s="1" customFormat="1" ht="13.5">
      <c r="E253" s="30"/>
      <c r="F253" s="28"/>
      <c r="G253" s="30"/>
      <c r="H253" s="28"/>
      <c r="I253" s="30"/>
      <c r="J253" s="28"/>
      <c r="K253" s="30"/>
      <c r="L253" s="28"/>
      <c r="M253" s="30"/>
      <c r="N253" s="28"/>
    </row>
    <row r="254" spans="5:14" s="1" customFormat="1" ht="13.5">
      <c r="E254" s="30"/>
      <c r="F254" s="28"/>
      <c r="G254" s="30"/>
      <c r="H254" s="28"/>
      <c r="I254" s="30"/>
      <c r="J254" s="28"/>
      <c r="K254" s="30"/>
      <c r="L254" s="28"/>
      <c r="M254" s="30"/>
      <c r="N254" s="28"/>
    </row>
    <row r="255" spans="5:14" s="1" customFormat="1" ht="13.5">
      <c r="E255" s="30"/>
      <c r="F255" s="28"/>
      <c r="G255" s="30"/>
      <c r="H255" s="28"/>
      <c r="I255" s="30"/>
      <c r="J255" s="28"/>
      <c r="K255" s="30"/>
      <c r="L255" s="28"/>
      <c r="M255" s="30"/>
      <c r="N255" s="28"/>
    </row>
    <row r="256" spans="5:14" s="1" customFormat="1" ht="13.5">
      <c r="E256" s="30"/>
      <c r="F256" s="28"/>
      <c r="G256" s="30"/>
      <c r="H256" s="28"/>
      <c r="I256" s="30"/>
      <c r="J256" s="28"/>
      <c r="K256" s="30"/>
      <c r="L256" s="28"/>
      <c r="M256" s="30"/>
      <c r="N256" s="28"/>
    </row>
    <row r="257" spans="5:14" s="1" customFormat="1" ht="13.5">
      <c r="E257" s="30"/>
      <c r="F257" s="28"/>
      <c r="G257" s="30"/>
      <c r="H257" s="28"/>
      <c r="I257" s="30"/>
      <c r="J257" s="28"/>
      <c r="K257" s="30"/>
      <c r="L257" s="28"/>
      <c r="M257" s="30"/>
      <c r="N257" s="28"/>
    </row>
    <row r="258" spans="5:14" s="1" customFormat="1" ht="13.5">
      <c r="E258" s="30"/>
      <c r="F258" s="28"/>
      <c r="G258" s="30"/>
      <c r="H258" s="28"/>
      <c r="I258" s="30"/>
      <c r="J258" s="28"/>
      <c r="K258" s="30"/>
      <c r="L258" s="28"/>
      <c r="M258" s="30"/>
      <c r="N258" s="28"/>
    </row>
    <row r="259" spans="5:14" s="1" customFormat="1" ht="13.5">
      <c r="E259" s="30"/>
      <c r="F259" s="28"/>
      <c r="G259" s="30"/>
      <c r="H259" s="28"/>
      <c r="I259" s="30"/>
      <c r="J259" s="28"/>
      <c r="K259" s="30"/>
      <c r="L259" s="28"/>
      <c r="M259" s="30"/>
      <c r="N259" s="28"/>
    </row>
    <row r="260" spans="5:14" s="1" customFormat="1" ht="13.5">
      <c r="E260" s="30"/>
      <c r="F260" s="28"/>
      <c r="G260" s="30"/>
      <c r="H260" s="28"/>
      <c r="I260" s="30"/>
      <c r="J260" s="28"/>
      <c r="K260" s="30"/>
      <c r="L260" s="28"/>
      <c r="M260" s="30"/>
      <c r="N260" s="28"/>
    </row>
    <row r="261" spans="5:14" s="1" customFormat="1" ht="13.5">
      <c r="E261" s="30"/>
      <c r="F261" s="28"/>
      <c r="G261" s="30"/>
      <c r="H261" s="28"/>
      <c r="I261" s="30"/>
      <c r="J261" s="28"/>
      <c r="K261" s="30"/>
      <c r="L261" s="28"/>
      <c r="M261" s="30"/>
      <c r="N261" s="28"/>
    </row>
    <row r="262" spans="5:14" s="1" customFormat="1" ht="13.5">
      <c r="E262" s="30"/>
      <c r="F262" s="28"/>
      <c r="G262" s="30"/>
      <c r="H262" s="28"/>
      <c r="I262" s="30"/>
      <c r="J262" s="28"/>
      <c r="K262" s="30"/>
      <c r="L262" s="28"/>
      <c r="M262" s="30"/>
      <c r="N262" s="28"/>
    </row>
    <row r="263" spans="5:14" s="1" customFormat="1" ht="13.5">
      <c r="E263" s="30"/>
      <c r="F263" s="28"/>
      <c r="G263" s="30"/>
      <c r="H263" s="28"/>
      <c r="I263" s="30"/>
      <c r="J263" s="28"/>
      <c r="K263" s="30"/>
      <c r="L263" s="28"/>
      <c r="M263" s="30"/>
      <c r="N263" s="28"/>
    </row>
    <row r="264" spans="5:14" s="1" customFormat="1" ht="13.5">
      <c r="E264" s="30"/>
      <c r="F264" s="28"/>
      <c r="G264" s="30"/>
      <c r="H264" s="28"/>
      <c r="I264" s="30"/>
      <c r="J264" s="28"/>
      <c r="K264" s="30"/>
      <c r="L264" s="28"/>
      <c r="M264" s="30"/>
      <c r="N264" s="28"/>
    </row>
    <row r="265" spans="5:14" s="1" customFormat="1" ht="13.5">
      <c r="E265" s="30"/>
      <c r="F265" s="28"/>
      <c r="G265" s="30"/>
      <c r="H265" s="28"/>
      <c r="I265" s="30"/>
      <c r="J265" s="28"/>
      <c r="K265" s="30"/>
      <c r="L265" s="28"/>
      <c r="M265" s="30"/>
      <c r="N265" s="28"/>
    </row>
    <row r="266" spans="5:14" s="1" customFormat="1" ht="13.5">
      <c r="E266" s="30"/>
      <c r="F266" s="28"/>
      <c r="G266" s="30"/>
      <c r="H266" s="28"/>
      <c r="I266" s="30"/>
      <c r="J266" s="28"/>
      <c r="K266" s="30"/>
      <c r="L266" s="28"/>
      <c r="M266" s="30"/>
      <c r="N266" s="28"/>
    </row>
    <row r="267" spans="5:14" s="1" customFormat="1" ht="13.5">
      <c r="E267" s="30"/>
      <c r="F267" s="28"/>
      <c r="G267" s="30"/>
      <c r="H267" s="28"/>
      <c r="I267" s="30"/>
      <c r="J267" s="28"/>
      <c r="K267" s="30"/>
      <c r="L267" s="28"/>
      <c r="M267" s="30"/>
      <c r="N267" s="28"/>
    </row>
    <row r="268" spans="5:14" s="1" customFormat="1" ht="13.5">
      <c r="E268" s="30"/>
      <c r="F268" s="28"/>
      <c r="G268" s="30"/>
      <c r="H268" s="28"/>
      <c r="I268" s="30"/>
      <c r="J268" s="28"/>
      <c r="K268" s="30"/>
      <c r="L268" s="28"/>
      <c r="M268" s="30"/>
      <c r="N268" s="28"/>
    </row>
    <row r="269" spans="5:14" s="1" customFormat="1" ht="13.5">
      <c r="E269" s="30"/>
      <c r="F269" s="28"/>
      <c r="G269" s="30"/>
      <c r="H269" s="28"/>
      <c r="I269" s="30"/>
      <c r="J269" s="28"/>
      <c r="K269" s="30"/>
      <c r="L269" s="28"/>
      <c r="M269" s="30"/>
      <c r="N269" s="28"/>
    </row>
    <row r="270" spans="5:14" s="1" customFormat="1" ht="13.5">
      <c r="E270" s="30"/>
      <c r="F270" s="28"/>
      <c r="G270" s="30"/>
      <c r="H270" s="28"/>
      <c r="I270" s="30"/>
      <c r="J270" s="28"/>
      <c r="K270" s="30"/>
      <c r="L270" s="28"/>
      <c r="M270" s="30"/>
      <c r="N270" s="28"/>
    </row>
    <row r="271" spans="5:14" s="1" customFormat="1" ht="13.5">
      <c r="E271" s="30"/>
      <c r="F271" s="28"/>
      <c r="G271" s="30"/>
      <c r="H271" s="28"/>
      <c r="I271" s="30"/>
      <c r="J271" s="28"/>
      <c r="K271" s="30"/>
      <c r="L271" s="28"/>
      <c r="M271" s="30"/>
      <c r="N271" s="28"/>
    </row>
    <row r="272" spans="5:14" s="1" customFormat="1" ht="13.5">
      <c r="E272" s="30"/>
      <c r="F272" s="28"/>
      <c r="G272" s="30"/>
      <c r="H272" s="28"/>
      <c r="I272" s="30"/>
      <c r="J272" s="28"/>
      <c r="K272" s="30"/>
      <c r="L272" s="28"/>
      <c r="M272" s="30"/>
      <c r="N272" s="28"/>
    </row>
    <row r="273" spans="5:14" s="1" customFormat="1" ht="13.5">
      <c r="E273" s="30"/>
      <c r="F273" s="28"/>
      <c r="G273" s="30"/>
      <c r="H273" s="28"/>
      <c r="I273" s="30"/>
      <c r="J273" s="28"/>
      <c r="K273" s="30"/>
      <c r="L273" s="28"/>
      <c r="M273" s="30"/>
      <c r="N273" s="28"/>
    </row>
    <row r="274" spans="5:14" s="1" customFormat="1" ht="13.5">
      <c r="E274" s="30"/>
      <c r="F274" s="28"/>
      <c r="G274" s="30"/>
      <c r="H274" s="28"/>
      <c r="I274" s="30"/>
      <c r="J274" s="28"/>
      <c r="K274" s="30"/>
      <c r="L274" s="28"/>
      <c r="M274" s="30"/>
      <c r="N274" s="28"/>
    </row>
    <row r="275" spans="5:14" s="1" customFormat="1" ht="13.5">
      <c r="E275" s="30"/>
      <c r="F275" s="28"/>
      <c r="G275" s="30"/>
      <c r="H275" s="28"/>
      <c r="I275" s="30"/>
      <c r="J275" s="28"/>
      <c r="K275" s="30"/>
      <c r="L275" s="28"/>
      <c r="M275" s="30"/>
      <c r="N275" s="28"/>
    </row>
    <row r="276" spans="5:14" s="1" customFormat="1" ht="13.5">
      <c r="E276" s="30"/>
      <c r="F276" s="28"/>
      <c r="G276" s="30"/>
      <c r="H276" s="28"/>
      <c r="I276" s="30"/>
      <c r="J276" s="28"/>
      <c r="K276" s="30"/>
      <c r="L276" s="28"/>
      <c r="M276" s="30"/>
      <c r="N276" s="28"/>
    </row>
    <row r="277" spans="5:14" s="1" customFormat="1" ht="13.5">
      <c r="E277" s="30"/>
      <c r="F277" s="28"/>
      <c r="G277" s="30"/>
      <c r="H277" s="28"/>
      <c r="I277" s="30"/>
      <c r="J277" s="28"/>
      <c r="K277" s="30"/>
      <c r="L277" s="28"/>
      <c r="M277" s="30"/>
      <c r="N277" s="28"/>
    </row>
    <row r="278" spans="5:14" s="1" customFormat="1" ht="13.5">
      <c r="E278" s="30"/>
      <c r="F278" s="28"/>
      <c r="G278" s="30"/>
      <c r="H278" s="28"/>
      <c r="I278" s="30"/>
      <c r="J278" s="28"/>
      <c r="K278" s="30"/>
      <c r="L278" s="28"/>
      <c r="M278" s="30"/>
      <c r="N278" s="28"/>
    </row>
    <row r="279" spans="5:14" s="1" customFormat="1" ht="13.5">
      <c r="E279" s="30"/>
      <c r="F279" s="28"/>
      <c r="G279" s="30"/>
      <c r="H279" s="28"/>
      <c r="I279" s="30"/>
      <c r="J279" s="28"/>
      <c r="K279" s="30"/>
      <c r="L279" s="28"/>
      <c r="M279" s="30"/>
      <c r="N279" s="28"/>
    </row>
    <row r="280" spans="5:14" s="1" customFormat="1" ht="13.5">
      <c r="E280" s="30"/>
      <c r="F280" s="28"/>
      <c r="G280" s="30"/>
      <c r="H280" s="28"/>
      <c r="I280" s="30"/>
      <c r="J280" s="28"/>
      <c r="K280" s="30"/>
      <c r="L280" s="28"/>
      <c r="M280" s="30"/>
      <c r="N280" s="28"/>
    </row>
    <row r="281" spans="5:14" s="1" customFormat="1" ht="13.5">
      <c r="E281" s="30"/>
      <c r="F281" s="28"/>
      <c r="G281" s="30"/>
      <c r="H281" s="28"/>
      <c r="I281" s="30"/>
      <c r="J281" s="28"/>
      <c r="K281" s="30"/>
      <c r="L281" s="28"/>
      <c r="M281" s="30"/>
      <c r="N281" s="28"/>
    </row>
    <row r="282" spans="5:14" s="1" customFormat="1" ht="13.5">
      <c r="E282" s="30"/>
      <c r="F282" s="28"/>
      <c r="G282" s="30"/>
      <c r="H282" s="28"/>
      <c r="I282" s="30"/>
      <c r="J282" s="28"/>
      <c r="K282" s="30"/>
      <c r="L282" s="28"/>
      <c r="M282" s="30"/>
      <c r="N282" s="28"/>
    </row>
    <row r="283" spans="5:14" s="1" customFormat="1" ht="13.5">
      <c r="E283" s="30"/>
      <c r="F283" s="28"/>
      <c r="G283" s="30"/>
      <c r="H283" s="28"/>
      <c r="I283" s="30"/>
      <c r="J283" s="28"/>
      <c r="K283" s="30"/>
      <c r="L283" s="28"/>
      <c r="M283" s="30"/>
      <c r="N283" s="28"/>
    </row>
    <row r="284" spans="5:14" s="1" customFormat="1" ht="13.5">
      <c r="E284" s="30"/>
      <c r="F284" s="28"/>
      <c r="G284" s="30"/>
      <c r="H284" s="28"/>
      <c r="I284" s="30"/>
      <c r="J284" s="28"/>
      <c r="K284" s="30"/>
      <c r="L284" s="28"/>
      <c r="M284" s="30"/>
      <c r="N284" s="28"/>
    </row>
    <row r="285" spans="5:14" s="1" customFormat="1" ht="13.5">
      <c r="E285" s="30"/>
      <c r="F285" s="28"/>
      <c r="G285" s="30"/>
      <c r="H285" s="28"/>
      <c r="I285" s="30"/>
      <c r="J285" s="28"/>
      <c r="K285" s="30"/>
      <c r="L285" s="28"/>
      <c r="M285" s="30"/>
      <c r="N285" s="28"/>
    </row>
    <row r="286" spans="5:14" s="1" customFormat="1" ht="13.5">
      <c r="E286" s="30"/>
      <c r="F286" s="28"/>
      <c r="G286" s="30"/>
      <c r="H286" s="28"/>
      <c r="I286" s="30"/>
      <c r="J286" s="28"/>
      <c r="K286" s="30"/>
      <c r="L286" s="28"/>
      <c r="M286" s="30"/>
      <c r="N286" s="28"/>
    </row>
    <row r="287" spans="5:14" s="1" customFormat="1" ht="13.5">
      <c r="E287" s="30"/>
      <c r="F287" s="28"/>
      <c r="G287" s="30"/>
      <c r="H287" s="28"/>
      <c r="I287" s="30"/>
      <c r="J287" s="28"/>
      <c r="K287" s="30"/>
      <c r="L287" s="28"/>
      <c r="M287" s="30"/>
      <c r="N287" s="28"/>
    </row>
    <row r="288" spans="5:14" s="1" customFormat="1" ht="13.5">
      <c r="E288" s="30"/>
      <c r="F288" s="28"/>
      <c r="G288" s="30"/>
      <c r="H288" s="28"/>
      <c r="I288" s="30"/>
      <c r="J288" s="28"/>
      <c r="K288" s="30"/>
      <c r="L288" s="28"/>
      <c r="M288" s="30"/>
      <c r="N288" s="28"/>
    </row>
    <row r="289" spans="5:14" s="1" customFormat="1" ht="13.5">
      <c r="E289" s="30"/>
      <c r="F289" s="28"/>
      <c r="G289" s="30"/>
      <c r="H289" s="28"/>
      <c r="I289" s="30"/>
      <c r="J289" s="28"/>
      <c r="K289" s="30"/>
      <c r="L289" s="28"/>
      <c r="M289" s="30"/>
      <c r="N289" s="28"/>
    </row>
    <row r="290" spans="5:14" s="1" customFormat="1" ht="13.5">
      <c r="E290" s="30"/>
      <c r="F290" s="28"/>
      <c r="G290" s="30"/>
      <c r="H290" s="28"/>
      <c r="I290" s="30"/>
      <c r="J290" s="28"/>
      <c r="K290" s="30"/>
      <c r="L290" s="28"/>
      <c r="M290" s="30"/>
      <c r="N290" s="28"/>
    </row>
    <row r="291" spans="5:14" s="1" customFormat="1" ht="13.5">
      <c r="E291" s="30"/>
      <c r="F291" s="28"/>
      <c r="G291" s="30"/>
      <c r="H291" s="28"/>
      <c r="I291" s="30"/>
      <c r="J291" s="28"/>
      <c r="K291" s="30"/>
      <c r="L291" s="28"/>
      <c r="M291" s="30"/>
      <c r="N291" s="28"/>
    </row>
    <row r="292" spans="5:14" s="1" customFormat="1" ht="13.5">
      <c r="E292" s="30"/>
      <c r="F292" s="28"/>
      <c r="G292" s="30"/>
      <c r="H292" s="28"/>
      <c r="I292" s="30"/>
      <c r="J292" s="28"/>
      <c r="K292" s="30"/>
      <c r="L292" s="28"/>
      <c r="M292" s="30"/>
      <c r="N292" s="28"/>
    </row>
    <row r="293" spans="5:14" s="1" customFormat="1" ht="13.5">
      <c r="E293" s="30"/>
      <c r="F293" s="28"/>
      <c r="G293" s="30"/>
      <c r="H293" s="28"/>
      <c r="I293" s="30"/>
      <c r="J293" s="28"/>
      <c r="K293" s="30"/>
      <c r="L293" s="28"/>
      <c r="M293" s="30"/>
      <c r="N293" s="28"/>
    </row>
    <row r="294" spans="5:14" s="1" customFormat="1" ht="13.5">
      <c r="E294" s="30"/>
      <c r="F294" s="28"/>
      <c r="G294" s="30"/>
      <c r="H294" s="28"/>
      <c r="I294" s="30"/>
      <c r="J294" s="28"/>
      <c r="K294" s="30"/>
      <c r="L294" s="28"/>
      <c r="M294" s="30"/>
      <c r="N294" s="28"/>
    </row>
    <row r="295" spans="5:14" s="1" customFormat="1" ht="13.5">
      <c r="E295" s="30"/>
      <c r="F295" s="28"/>
      <c r="G295" s="30"/>
      <c r="H295" s="28"/>
      <c r="I295" s="30"/>
      <c r="J295" s="28"/>
      <c r="K295" s="30"/>
      <c r="L295" s="28"/>
      <c r="M295" s="30"/>
      <c r="N295" s="28"/>
    </row>
    <row r="296" spans="5:14" s="1" customFormat="1" ht="13.5">
      <c r="E296" s="30"/>
      <c r="F296" s="28"/>
      <c r="G296" s="30"/>
      <c r="H296" s="28"/>
      <c r="I296" s="30"/>
      <c r="J296" s="28"/>
      <c r="K296" s="30"/>
      <c r="L296" s="28"/>
      <c r="M296" s="30"/>
      <c r="N296" s="28"/>
    </row>
    <row r="297" spans="5:14" s="1" customFormat="1" ht="13.5">
      <c r="E297" s="30"/>
      <c r="F297" s="28"/>
      <c r="G297" s="30"/>
      <c r="H297" s="28"/>
      <c r="I297" s="30"/>
      <c r="J297" s="28"/>
      <c r="K297" s="30"/>
      <c r="L297" s="28"/>
      <c r="M297" s="30"/>
      <c r="N297" s="28"/>
    </row>
    <row r="298" spans="5:14" s="1" customFormat="1" ht="13.5">
      <c r="E298" s="30"/>
      <c r="F298" s="28"/>
      <c r="G298" s="30"/>
      <c r="H298" s="28"/>
      <c r="I298" s="30"/>
      <c r="J298" s="28"/>
      <c r="K298" s="30"/>
      <c r="L298" s="28"/>
      <c r="M298" s="30"/>
      <c r="N298" s="28"/>
    </row>
    <row r="299" spans="5:14" s="1" customFormat="1" ht="13.5">
      <c r="E299" s="30"/>
      <c r="F299" s="28"/>
      <c r="G299" s="30"/>
      <c r="H299" s="28"/>
      <c r="I299" s="30"/>
      <c r="J299" s="28"/>
      <c r="K299" s="30"/>
      <c r="L299" s="28"/>
      <c r="M299" s="30"/>
      <c r="N299" s="28"/>
    </row>
    <row r="300" spans="5:14" s="1" customFormat="1" ht="13.5">
      <c r="E300" s="30"/>
      <c r="F300" s="28"/>
      <c r="G300" s="30"/>
      <c r="H300" s="28"/>
      <c r="I300" s="30"/>
      <c r="J300" s="28"/>
      <c r="K300" s="30"/>
      <c r="L300" s="28"/>
      <c r="M300" s="30"/>
      <c r="N300" s="28"/>
    </row>
    <row r="301" spans="5:14" s="1" customFormat="1" ht="13.5">
      <c r="E301" s="30"/>
      <c r="F301" s="28"/>
      <c r="G301" s="30"/>
      <c r="H301" s="28"/>
      <c r="I301" s="30"/>
      <c r="J301" s="28"/>
      <c r="K301" s="30"/>
      <c r="L301" s="28"/>
      <c r="M301" s="30"/>
      <c r="N301" s="28"/>
    </row>
    <row r="302" spans="5:14" s="1" customFormat="1" ht="13.5">
      <c r="E302" s="30"/>
      <c r="F302" s="28"/>
      <c r="G302" s="30"/>
      <c r="H302" s="28"/>
      <c r="I302" s="30"/>
      <c r="J302" s="28"/>
      <c r="K302" s="30"/>
      <c r="L302" s="28"/>
      <c r="M302" s="30"/>
      <c r="N302" s="28"/>
    </row>
    <row r="303" spans="5:14" s="1" customFormat="1" ht="13.5">
      <c r="E303" s="30"/>
      <c r="F303" s="28"/>
      <c r="G303" s="30"/>
      <c r="H303" s="28"/>
      <c r="I303" s="30"/>
      <c r="J303" s="28"/>
      <c r="K303" s="30"/>
      <c r="L303" s="28"/>
      <c r="M303" s="30"/>
      <c r="N303" s="28"/>
    </row>
    <row r="304" spans="5:14" s="1" customFormat="1" ht="13.5">
      <c r="E304" s="30"/>
      <c r="F304" s="28"/>
      <c r="G304" s="30"/>
      <c r="H304" s="28"/>
      <c r="I304" s="30"/>
      <c r="J304" s="28"/>
      <c r="K304" s="30"/>
      <c r="L304" s="28"/>
      <c r="M304" s="30"/>
      <c r="N304" s="28"/>
    </row>
    <row r="305" spans="5:14" s="1" customFormat="1" ht="13.5">
      <c r="E305" s="30"/>
      <c r="F305" s="28"/>
      <c r="G305" s="30"/>
      <c r="H305" s="28"/>
      <c r="I305" s="30"/>
      <c r="J305" s="28"/>
      <c r="K305" s="30"/>
      <c r="L305" s="28"/>
      <c r="M305" s="30"/>
      <c r="N305" s="28"/>
    </row>
    <row r="306" spans="5:14" s="1" customFormat="1" ht="13.5">
      <c r="E306" s="30"/>
      <c r="F306" s="28"/>
      <c r="G306" s="30"/>
      <c r="H306" s="28"/>
      <c r="I306" s="30"/>
      <c r="J306" s="28"/>
      <c r="K306" s="30"/>
      <c r="L306" s="28"/>
      <c r="M306" s="30"/>
      <c r="N306" s="28"/>
    </row>
    <row r="307" spans="5:14" s="1" customFormat="1" ht="13.5">
      <c r="E307" s="30"/>
      <c r="F307" s="28"/>
      <c r="G307" s="30"/>
      <c r="H307" s="28"/>
      <c r="I307" s="30"/>
      <c r="J307" s="28"/>
      <c r="K307" s="30"/>
      <c r="L307" s="28"/>
      <c r="M307" s="30"/>
      <c r="N307" s="28"/>
    </row>
    <row r="308" spans="5:14" s="1" customFormat="1" ht="13.5">
      <c r="E308" s="30"/>
      <c r="F308" s="28"/>
      <c r="G308" s="30"/>
      <c r="H308" s="28"/>
      <c r="I308" s="30"/>
      <c r="J308" s="28"/>
      <c r="K308" s="30"/>
      <c r="L308" s="28"/>
      <c r="M308" s="30"/>
      <c r="N308" s="28"/>
    </row>
    <row r="309" spans="5:14" s="1" customFormat="1" ht="13.5">
      <c r="E309" s="30"/>
      <c r="F309" s="28"/>
      <c r="G309" s="30"/>
      <c r="H309" s="28"/>
      <c r="I309" s="30"/>
      <c r="J309" s="28"/>
      <c r="K309" s="30"/>
      <c r="L309" s="28"/>
      <c r="M309" s="30"/>
      <c r="N309" s="28"/>
    </row>
    <row r="310" spans="5:14" s="1" customFormat="1" ht="13.5">
      <c r="E310" s="30"/>
      <c r="F310" s="28"/>
      <c r="G310" s="30"/>
      <c r="H310" s="28"/>
      <c r="I310" s="30"/>
      <c r="J310" s="28"/>
      <c r="K310" s="30"/>
      <c r="L310" s="28"/>
      <c r="M310" s="30"/>
      <c r="N310" s="28"/>
    </row>
    <row r="311" spans="5:14" s="1" customFormat="1" ht="13.5">
      <c r="E311" s="30"/>
      <c r="F311" s="28"/>
      <c r="G311" s="30"/>
      <c r="H311" s="28"/>
      <c r="I311" s="30"/>
      <c r="J311" s="28"/>
      <c r="K311" s="30"/>
      <c r="L311" s="28"/>
      <c r="M311" s="30"/>
      <c r="N311" s="28"/>
    </row>
    <row r="312" spans="5:14" s="1" customFormat="1" ht="13.5">
      <c r="E312" s="30"/>
      <c r="F312" s="28"/>
      <c r="G312" s="30"/>
      <c r="H312" s="28"/>
      <c r="I312" s="30"/>
      <c r="J312" s="28"/>
      <c r="K312" s="30"/>
      <c r="L312" s="28"/>
      <c r="M312" s="30"/>
      <c r="N312" s="28"/>
    </row>
    <row r="313" spans="5:14" s="1" customFormat="1" ht="13.5">
      <c r="E313" s="30"/>
      <c r="F313" s="28"/>
      <c r="G313" s="30"/>
      <c r="H313" s="28"/>
      <c r="I313" s="30"/>
      <c r="J313" s="28"/>
      <c r="K313" s="30"/>
      <c r="L313" s="28"/>
      <c r="M313" s="30"/>
      <c r="N313" s="28"/>
    </row>
    <row r="314" spans="5:14" s="1" customFormat="1" ht="13.5">
      <c r="E314" s="30"/>
      <c r="F314" s="28"/>
      <c r="G314" s="30"/>
      <c r="H314" s="28"/>
      <c r="I314" s="30"/>
      <c r="J314" s="28"/>
      <c r="K314" s="30"/>
      <c r="L314" s="28"/>
      <c r="M314" s="30"/>
      <c r="N314" s="28"/>
    </row>
    <row r="315" spans="5:14" s="1" customFormat="1" ht="13.5">
      <c r="E315" s="30"/>
      <c r="F315" s="28"/>
      <c r="G315" s="30"/>
      <c r="H315" s="28"/>
      <c r="I315" s="30"/>
      <c r="J315" s="28"/>
      <c r="K315" s="30"/>
      <c r="L315" s="28"/>
      <c r="M315" s="30"/>
      <c r="N315" s="28"/>
    </row>
    <row r="316" spans="5:14" s="1" customFormat="1" ht="13.5">
      <c r="E316" s="30"/>
      <c r="F316" s="28"/>
      <c r="G316" s="30"/>
      <c r="H316" s="28"/>
      <c r="I316" s="30"/>
      <c r="J316" s="28"/>
      <c r="K316" s="30"/>
      <c r="L316" s="28"/>
      <c r="M316" s="30"/>
      <c r="N316" s="28"/>
    </row>
    <row r="317" spans="5:14" s="1" customFormat="1" ht="13.5">
      <c r="E317" s="30"/>
      <c r="F317" s="28"/>
      <c r="G317" s="30"/>
      <c r="H317" s="28"/>
      <c r="I317" s="30"/>
      <c r="J317" s="28"/>
      <c r="K317" s="30"/>
      <c r="L317" s="28"/>
      <c r="M317" s="30"/>
      <c r="N317" s="28"/>
    </row>
    <row r="318" spans="5:14" s="1" customFormat="1" ht="13.5">
      <c r="E318" s="30"/>
      <c r="F318" s="28"/>
      <c r="G318" s="30"/>
      <c r="H318" s="28"/>
      <c r="I318" s="30"/>
      <c r="J318" s="28"/>
      <c r="K318" s="30"/>
      <c r="L318" s="28"/>
      <c r="M318" s="30"/>
      <c r="N318" s="28"/>
    </row>
    <row r="319" spans="5:14" s="1" customFormat="1" ht="13.5">
      <c r="E319" s="30"/>
      <c r="F319" s="28"/>
      <c r="G319" s="30"/>
      <c r="H319" s="28"/>
      <c r="I319" s="30"/>
      <c r="J319" s="28"/>
      <c r="K319" s="30"/>
      <c r="L319" s="28"/>
      <c r="M319" s="30"/>
      <c r="N319" s="28"/>
    </row>
    <row r="320" spans="5:14" s="1" customFormat="1" ht="13.5">
      <c r="E320" s="30"/>
      <c r="F320" s="28"/>
      <c r="G320" s="30"/>
      <c r="H320" s="28"/>
      <c r="I320" s="30"/>
      <c r="J320" s="28"/>
      <c r="K320" s="30"/>
      <c r="L320" s="28"/>
      <c r="M320" s="30"/>
      <c r="N320" s="28"/>
    </row>
    <row r="321" spans="5:14" s="1" customFormat="1" ht="13.5">
      <c r="E321" s="30"/>
      <c r="F321" s="28"/>
      <c r="G321" s="30"/>
      <c r="H321" s="28"/>
      <c r="I321" s="30"/>
      <c r="J321" s="28"/>
      <c r="K321" s="30"/>
      <c r="L321" s="28"/>
      <c r="M321" s="30"/>
      <c r="N321" s="28"/>
    </row>
    <row r="322" spans="5:14" s="1" customFormat="1" ht="13.5">
      <c r="E322" s="30"/>
      <c r="F322" s="28"/>
      <c r="G322" s="30"/>
      <c r="H322" s="28"/>
      <c r="I322" s="30"/>
      <c r="J322" s="28"/>
      <c r="K322" s="30"/>
      <c r="L322" s="28"/>
      <c r="M322" s="30"/>
      <c r="N322" s="28"/>
    </row>
    <row r="323" spans="5:14" s="1" customFormat="1" ht="13.5">
      <c r="E323" s="30"/>
      <c r="F323" s="28"/>
      <c r="G323" s="30"/>
      <c r="H323" s="28"/>
      <c r="I323" s="30"/>
      <c r="J323" s="28"/>
      <c r="K323" s="30"/>
      <c r="L323" s="28"/>
      <c r="M323" s="30"/>
      <c r="N323" s="28"/>
    </row>
    <row r="324" spans="5:14" s="1" customFormat="1" ht="13.5">
      <c r="E324" s="30"/>
      <c r="F324" s="28"/>
      <c r="G324" s="30"/>
      <c r="H324" s="28"/>
      <c r="I324" s="30"/>
      <c r="J324" s="28"/>
      <c r="K324" s="30"/>
      <c r="L324" s="28"/>
      <c r="M324" s="30"/>
      <c r="N324" s="28"/>
    </row>
    <row r="325" spans="5:14" s="1" customFormat="1" ht="13.5">
      <c r="E325" s="30"/>
      <c r="F325" s="28"/>
      <c r="G325" s="30"/>
      <c r="H325" s="28"/>
      <c r="I325" s="30"/>
      <c r="J325" s="28"/>
      <c r="K325" s="30"/>
      <c r="L325" s="28"/>
      <c r="M325" s="30"/>
      <c r="N325" s="28"/>
    </row>
    <row r="326" spans="5:14" s="1" customFormat="1" ht="13.5">
      <c r="E326" s="30"/>
      <c r="F326" s="28"/>
      <c r="G326" s="30"/>
      <c r="H326" s="28"/>
      <c r="I326" s="30"/>
      <c r="J326" s="28"/>
      <c r="K326" s="30"/>
      <c r="L326" s="28"/>
      <c r="M326" s="30"/>
      <c r="N326" s="28"/>
    </row>
    <row r="327" spans="5:14" s="1" customFormat="1" ht="13.5">
      <c r="E327" s="30"/>
      <c r="F327" s="28"/>
      <c r="G327" s="30"/>
      <c r="H327" s="28"/>
      <c r="I327" s="30"/>
      <c r="J327" s="28"/>
      <c r="K327" s="30"/>
      <c r="L327" s="28"/>
      <c r="M327" s="30"/>
      <c r="N327" s="28"/>
    </row>
    <row r="328" spans="5:14" s="1" customFormat="1" ht="13.5">
      <c r="E328" s="30"/>
      <c r="F328" s="28"/>
      <c r="G328" s="30"/>
      <c r="H328" s="28"/>
      <c r="I328" s="30"/>
      <c r="J328" s="28"/>
      <c r="K328" s="30"/>
      <c r="L328" s="28"/>
      <c r="M328" s="30"/>
      <c r="N328" s="28"/>
    </row>
    <row r="329" spans="5:14" s="1" customFormat="1" ht="13.5">
      <c r="E329" s="30"/>
      <c r="F329" s="28"/>
      <c r="G329" s="30"/>
      <c r="H329" s="28"/>
      <c r="I329" s="30"/>
      <c r="J329" s="28"/>
      <c r="K329" s="30"/>
      <c r="L329" s="28"/>
      <c r="M329" s="30"/>
      <c r="N329" s="28"/>
    </row>
    <row r="330" spans="5:14" s="1" customFormat="1" ht="13.5">
      <c r="E330" s="30"/>
      <c r="F330" s="28"/>
      <c r="G330" s="30"/>
      <c r="H330" s="28"/>
      <c r="I330" s="30"/>
      <c r="J330" s="28"/>
      <c r="K330" s="30"/>
      <c r="L330" s="28"/>
      <c r="M330" s="30"/>
      <c r="N330" s="28"/>
    </row>
    <row r="331" spans="5:14" s="1" customFormat="1" ht="13.5">
      <c r="E331" s="30"/>
      <c r="F331" s="28"/>
      <c r="G331" s="30"/>
      <c r="H331" s="28"/>
      <c r="I331" s="30"/>
      <c r="J331" s="28"/>
      <c r="K331" s="30"/>
      <c r="L331" s="28"/>
      <c r="M331" s="30"/>
      <c r="N331" s="28"/>
    </row>
    <row r="332" spans="5:14" s="1" customFormat="1" ht="13.5">
      <c r="E332" s="30"/>
      <c r="F332" s="28"/>
      <c r="G332" s="30"/>
      <c r="H332" s="28"/>
      <c r="I332" s="30"/>
      <c r="J332" s="28"/>
      <c r="K332" s="30"/>
      <c r="L332" s="28"/>
      <c r="M332" s="30"/>
      <c r="N332" s="28"/>
    </row>
    <row r="333" spans="5:14" s="1" customFormat="1" ht="13.5">
      <c r="E333" s="30"/>
      <c r="F333" s="28"/>
      <c r="G333" s="30"/>
      <c r="H333" s="28"/>
      <c r="I333" s="30"/>
      <c r="J333" s="28"/>
      <c r="K333" s="30"/>
      <c r="L333" s="28"/>
      <c r="M333" s="30"/>
      <c r="N333" s="28"/>
    </row>
    <row r="334" spans="5:14" s="1" customFormat="1" ht="13.5">
      <c r="E334" s="30"/>
      <c r="F334" s="28"/>
      <c r="G334" s="30"/>
      <c r="H334" s="28"/>
      <c r="I334" s="30"/>
      <c r="J334" s="28"/>
      <c r="K334" s="30"/>
      <c r="L334" s="28"/>
      <c r="M334" s="30"/>
      <c r="N334" s="28"/>
    </row>
    <row r="335" spans="5:14" s="1" customFormat="1" ht="13.5">
      <c r="E335" s="30"/>
      <c r="F335" s="28"/>
      <c r="G335" s="30"/>
      <c r="H335" s="28"/>
      <c r="I335" s="30"/>
      <c r="J335" s="28"/>
      <c r="K335" s="30"/>
      <c r="L335" s="28"/>
      <c r="M335" s="30"/>
      <c r="N335" s="28"/>
    </row>
    <row r="336" spans="5:14" s="1" customFormat="1" ht="13.5">
      <c r="E336" s="30"/>
      <c r="F336" s="28"/>
      <c r="G336" s="30"/>
      <c r="H336" s="28"/>
      <c r="I336" s="30"/>
      <c r="J336" s="28"/>
      <c r="K336" s="30"/>
      <c r="L336" s="28"/>
      <c r="M336" s="30"/>
      <c r="N336" s="28"/>
    </row>
    <row r="337" spans="5:14" s="1" customFormat="1" ht="13.5">
      <c r="E337" s="30"/>
      <c r="F337" s="28"/>
      <c r="G337" s="30"/>
      <c r="H337" s="28"/>
      <c r="I337" s="30"/>
      <c r="J337" s="28"/>
      <c r="K337" s="30"/>
      <c r="L337" s="28"/>
      <c r="M337" s="30"/>
      <c r="N337" s="28"/>
    </row>
    <row r="338" spans="5:14" s="1" customFormat="1" ht="13.5">
      <c r="E338" s="30"/>
      <c r="F338" s="28"/>
      <c r="G338" s="30"/>
      <c r="H338" s="28"/>
      <c r="I338" s="30"/>
      <c r="J338" s="28"/>
      <c r="K338" s="30"/>
      <c r="L338" s="28"/>
      <c r="M338" s="30"/>
      <c r="N338" s="28"/>
    </row>
    <row r="339" spans="5:14" s="1" customFormat="1" ht="13.5">
      <c r="E339" s="30"/>
      <c r="F339" s="28"/>
      <c r="G339" s="30"/>
      <c r="H339" s="28"/>
      <c r="I339" s="30"/>
      <c r="J339" s="28"/>
      <c r="K339" s="30"/>
      <c r="L339" s="28"/>
      <c r="M339" s="30"/>
      <c r="N339" s="28"/>
    </row>
    <row r="340" spans="5:14" s="1" customFormat="1" ht="13.5">
      <c r="E340" s="30"/>
      <c r="F340" s="28"/>
      <c r="G340" s="30"/>
      <c r="H340" s="28"/>
      <c r="I340" s="30"/>
      <c r="J340" s="28"/>
      <c r="K340" s="30"/>
      <c r="L340" s="28"/>
      <c r="M340" s="30"/>
      <c r="N340" s="28"/>
    </row>
    <row r="341" spans="5:14" s="1" customFormat="1" ht="13.5">
      <c r="E341" s="30"/>
      <c r="F341" s="28"/>
      <c r="G341" s="30"/>
      <c r="H341" s="28"/>
      <c r="I341" s="30"/>
      <c r="J341" s="28"/>
      <c r="K341" s="30"/>
      <c r="L341" s="28"/>
      <c r="M341" s="30"/>
      <c r="N341" s="28"/>
    </row>
    <row r="342" spans="5:14" s="1" customFormat="1" ht="13.5">
      <c r="E342" s="30"/>
      <c r="F342" s="28"/>
      <c r="G342" s="30"/>
      <c r="H342" s="28"/>
      <c r="I342" s="30"/>
      <c r="J342" s="28"/>
      <c r="K342" s="30"/>
      <c r="L342" s="28"/>
      <c r="M342" s="30"/>
      <c r="N342" s="28"/>
    </row>
    <row r="343" spans="5:14" s="1" customFormat="1" ht="13.5">
      <c r="E343" s="30"/>
      <c r="F343" s="28"/>
      <c r="G343" s="30"/>
      <c r="H343" s="28"/>
      <c r="I343" s="30"/>
      <c r="J343" s="28"/>
      <c r="K343" s="30"/>
      <c r="L343" s="28"/>
      <c r="M343" s="30"/>
      <c r="N343" s="28"/>
    </row>
    <row r="344" spans="5:14" s="1" customFormat="1" ht="13.5">
      <c r="E344" s="30"/>
      <c r="F344" s="28"/>
      <c r="G344" s="30"/>
      <c r="H344" s="28"/>
      <c r="I344" s="30"/>
      <c r="J344" s="28"/>
      <c r="K344" s="30"/>
      <c r="L344" s="28"/>
      <c r="M344" s="30"/>
      <c r="N344" s="28"/>
    </row>
    <row r="345" spans="5:14" s="1" customFormat="1" ht="13.5">
      <c r="E345" s="30"/>
      <c r="F345" s="28"/>
      <c r="G345" s="30"/>
      <c r="H345" s="28"/>
      <c r="I345" s="30"/>
      <c r="J345" s="28"/>
      <c r="K345" s="30"/>
      <c r="L345" s="28"/>
      <c r="M345" s="30"/>
      <c r="N345" s="28"/>
    </row>
    <row r="346" spans="5:14" s="1" customFormat="1" ht="13.5">
      <c r="E346" s="30"/>
      <c r="F346" s="28"/>
      <c r="G346" s="30"/>
      <c r="H346" s="28"/>
      <c r="I346" s="30"/>
      <c r="J346" s="28"/>
      <c r="K346" s="30"/>
      <c r="L346" s="28"/>
      <c r="M346" s="30"/>
      <c r="N346" s="28"/>
    </row>
    <row r="347" spans="5:14" s="1" customFormat="1" ht="13.5">
      <c r="E347" s="30"/>
      <c r="F347" s="28"/>
      <c r="G347" s="30"/>
      <c r="H347" s="28"/>
      <c r="I347" s="30"/>
      <c r="J347" s="28"/>
      <c r="K347" s="30"/>
      <c r="L347" s="28"/>
      <c r="M347" s="30"/>
      <c r="N347" s="28"/>
    </row>
    <row r="348" spans="5:14" s="1" customFormat="1" ht="13.5">
      <c r="E348" s="30"/>
      <c r="F348" s="28"/>
      <c r="G348" s="30"/>
      <c r="H348" s="28"/>
      <c r="I348" s="30"/>
      <c r="J348" s="28"/>
      <c r="K348" s="30"/>
      <c r="L348" s="28"/>
      <c r="M348" s="30"/>
      <c r="N348" s="28"/>
    </row>
    <row r="349" spans="5:14" s="1" customFormat="1" ht="13.5">
      <c r="E349" s="30"/>
      <c r="F349" s="28"/>
      <c r="G349" s="30"/>
      <c r="H349" s="28"/>
      <c r="I349" s="30"/>
      <c r="J349" s="28"/>
      <c r="K349" s="30"/>
      <c r="L349" s="28"/>
      <c r="M349" s="30"/>
      <c r="N349" s="28"/>
    </row>
    <row r="350" spans="5:14" s="1" customFormat="1" ht="13.5">
      <c r="E350" s="30"/>
      <c r="F350" s="28"/>
      <c r="G350" s="30"/>
      <c r="H350" s="28"/>
      <c r="I350" s="30"/>
      <c r="J350" s="28"/>
      <c r="K350" s="30"/>
      <c r="L350" s="28"/>
      <c r="M350" s="30"/>
      <c r="N350" s="28"/>
    </row>
    <row r="351" spans="5:14" s="1" customFormat="1" ht="13.5">
      <c r="E351" s="30"/>
      <c r="F351" s="28"/>
      <c r="G351" s="30"/>
      <c r="H351" s="28"/>
      <c r="I351" s="30"/>
      <c r="J351" s="28"/>
      <c r="K351" s="30"/>
      <c r="L351" s="28"/>
      <c r="M351" s="30"/>
      <c r="N351" s="28"/>
    </row>
    <row r="352" spans="5:14" s="1" customFormat="1" ht="13.5">
      <c r="E352" s="30"/>
      <c r="F352" s="28"/>
      <c r="G352" s="30"/>
      <c r="H352" s="28"/>
      <c r="I352" s="30"/>
      <c r="J352" s="28"/>
      <c r="K352" s="30"/>
      <c r="L352" s="28"/>
      <c r="M352" s="30"/>
      <c r="N352" s="28"/>
    </row>
    <row r="353" spans="5:14" s="1" customFormat="1" ht="13.5">
      <c r="E353" s="30"/>
      <c r="F353" s="28"/>
      <c r="G353" s="30"/>
      <c r="H353" s="28"/>
      <c r="I353" s="30"/>
      <c r="J353" s="28"/>
      <c r="K353" s="30"/>
      <c r="L353" s="28"/>
      <c r="M353" s="30"/>
      <c r="N353" s="28"/>
    </row>
    <row r="354" spans="5:14" s="1" customFormat="1" ht="13.5">
      <c r="E354" s="30"/>
      <c r="F354" s="28"/>
      <c r="G354" s="30"/>
      <c r="H354" s="28"/>
      <c r="I354" s="30"/>
      <c r="J354" s="28"/>
      <c r="K354" s="30"/>
      <c r="L354" s="28"/>
      <c r="M354" s="30"/>
      <c r="N354" s="28"/>
    </row>
    <row r="355" spans="5:14" s="1" customFormat="1" ht="13.5">
      <c r="E355" s="30"/>
      <c r="F355" s="28"/>
      <c r="G355" s="30"/>
      <c r="H355" s="28"/>
      <c r="I355" s="30"/>
      <c r="J355" s="28"/>
      <c r="K355" s="30"/>
      <c r="L355" s="28"/>
      <c r="M355" s="30"/>
      <c r="N355" s="28"/>
    </row>
    <row r="356" spans="5:14" s="1" customFormat="1" ht="13.5">
      <c r="E356" s="30"/>
      <c r="F356" s="28"/>
      <c r="G356" s="30"/>
      <c r="H356" s="28"/>
      <c r="I356" s="30"/>
      <c r="J356" s="28"/>
      <c r="K356" s="30"/>
      <c r="L356" s="28"/>
      <c r="M356" s="30"/>
      <c r="N356" s="28"/>
    </row>
    <row r="357" spans="5:14" s="1" customFormat="1" ht="13.5">
      <c r="E357" s="30"/>
      <c r="F357" s="28"/>
      <c r="G357" s="30"/>
      <c r="H357" s="28"/>
      <c r="I357" s="30"/>
      <c r="J357" s="28"/>
      <c r="K357" s="30"/>
      <c r="L357" s="28"/>
      <c r="M357" s="30"/>
      <c r="N357" s="28"/>
    </row>
    <row r="358" spans="5:14" s="1" customFormat="1" ht="13.5">
      <c r="E358" s="30"/>
      <c r="F358" s="28"/>
      <c r="G358" s="30"/>
      <c r="H358" s="28"/>
      <c r="I358" s="30"/>
      <c r="J358" s="28"/>
      <c r="K358" s="30"/>
      <c r="L358" s="28"/>
      <c r="M358" s="30"/>
      <c r="N358" s="28"/>
    </row>
    <row r="359" spans="5:14" s="1" customFormat="1" ht="13.5">
      <c r="E359" s="30"/>
      <c r="F359" s="28"/>
      <c r="G359" s="30"/>
      <c r="H359" s="28"/>
      <c r="I359" s="30"/>
      <c r="J359" s="28"/>
      <c r="K359" s="30"/>
      <c r="L359" s="28"/>
      <c r="M359" s="30"/>
      <c r="N359" s="28"/>
    </row>
    <row r="360" spans="5:14" s="1" customFormat="1" ht="13.5">
      <c r="E360" s="30"/>
      <c r="F360" s="28"/>
      <c r="G360" s="30"/>
      <c r="H360" s="28"/>
      <c r="I360" s="30"/>
      <c r="J360" s="28"/>
      <c r="K360" s="30"/>
      <c r="L360" s="28"/>
      <c r="M360" s="30"/>
      <c r="N360" s="28"/>
    </row>
    <row r="361" spans="5:14" s="1" customFormat="1" ht="13.5">
      <c r="E361" s="30"/>
      <c r="F361" s="28"/>
      <c r="G361" s="30"/>
      <c r="H361" s="28"/>
      <c r="I361" s="30"/>
      <c r="J361" s="28"/>
      <c r="K361" s="30"/>
      <c r="L361" s="28"/>
      <c r="M361" s="30"/>
      <c r="N361" s="28"/>
    </row>
    <row r="362" spans="5:14" s="1" customFormat="1" ht="13.5">
      <c r="E362" s="30"/>
      <c r="F362" s="28"/>
      <c r="G362" s="30"/>
      <c r="H362" s="28"/>
      <c r="I362" s="30"/>
      <c r="J362" s="28"/>
      <c r="K362" s="30"/>
      <c r="L362" s="28"/>
      <c r="M362" s="30"/>
      <c r="N362" s="28"/>
    </row>
    <row r="363" spans="5:14" s="1" customFormat="1" ht="13.5">
      <c r="E363" s="30"/>
      <c r="F363" s="28"/>
      <c r="G363" s="30"/>
      <c r="H363" s="28"/>
      <c r="I363" s="30"/>
      <c r="J363" s="28"/>
      <c r="K363" s="30"/>
      <c r="L363" s="28"/>
      <c r="M363" s="30"/>
      <c r="N363" s="28"/>
    </row>
    <row r="364" spans="5:14" s="1" customFormat="1" ht="13.5">
      <c r="E364" s="30"/>
      <c r="F364" s="28"/>
      <c r="G364" s="30"/>
      <c r="H364" s="28"/>
      <c r="I364" s="30"/>
      <c r="J364" s="28"/>
      <c r="K364" s="30"/>
      <c r="L364" s="28"/>
      <c r="M364" s="30"/>
      <c r="N364" s="28"/>
    </row>
    <row r="365" spans="5:14" s="1" customFormat="1" ht="13.5">
      <c r="E365" s="30"/>
      <c r="F365" s="28"/>
      <c r="G365" s="30"/>
      <c r="H365" s="28"/>
      <c r="I365" s="30"/>
      <c r="J365" s="28"/>
      <c r="K365" s="30"/>
      <c r="L365" s="28"/>
      <c r="M365" s="30"/>
      <c r="N365" s="28"/>
    </row>
    <row r="366" spans="5:14" s="1" customFormat="1" ht="13.5">
      <c r="E366" s="30"/>
      <c r="F366" s="28"/>
      <c r="G366" s="30"/>
      <c r="H366" s="28"/>
      <c r="I366" s="30"/>
      <c r="J366" s="28"/>
      <c r="K366" s="30"/>
      <c r="L366" s="28"/>
      <c r="M366" s="30"/>
      <c r="N366" s="28"/>
    </row>
    <row r="367" spans="5:14" s="1" customFormat="1" ht="13.5">
      <c r="E367" s="30"/>
      <c r="F367" s="28"/>
      <c r="G367" s="30"/>
      <c r="H367" s="28"/>
      <c r="I367" s="30"/>
      <c r="J367" s="28"/>
      <c r="K367" s="30"/>
      <c r="L367" s="28"/>
      <c r="M367" s="30"/>
      <c r="N367" s="28"/>
    </row>
    <row r="368" spans="5:14" s="1" customFormat="1" ht="13.5">
      <c r="E368" s="30"/>
      <c r="F368" s="28"/>
      <c r="G368" s="30"/>
      <c r="H368" s="28"/>
      <c r="I368" s="30"/>
      <c r="J368" s="28"/>
      <c r="K368" s="30"/>
      <c r="L368" s="28"/>
      <c r="M368" s="30"/>
      <c r="N368" s="28"/>
    </row>
    <row r="369" spans="5:14" s="1" customFormat="1" ht="13.5">
      <c r="E369" s="30"/>
      <c r="F369" s="28"/>
      <c r="G369" s="30"/>
      <c r="H369" s="28"/>
      <c r="I369" s="30"/>
      <c r="J369" s="28"/>
      <c r="K369" s="30"/>
      <c r="L369" s="28"/>
      <c r="M369" s="30"/>
      <c r="N369" s="28"/>
    </row>
    <row r="370" spans="5:14" s="1" customFormat="1" ht="13.5">
      <c r="E370" s="30"/>
      <c r="F370" s="28"/>
      <c r="G370" s="30"/>
      <c r="H370" s="28"/>
      <c r="I370" s="30"/>
      <c r="J370" s="28"/>
      <c r="K370" s="30"/>
      <c r="L370" s="28"/>
      <c r="M370" s="30"/>
      <c r="N370" s="28"/>
    </row>
    <row r="371" spans="5:14" s="1" customFormat="1" ht="13.5">
      <c r="E371" s="30"/>
      <c r="F371" s="28"/>
      <c r="G371" s="30"/>
      <c r="H371" s="28"/>
      <c r="I371" s="30"/>
      <c r="J371" s="28"/>
      <c r="K371" s="30"/>
      <c r="L371" s="28"/>
      <c r="M371" s="30"/>
      <c r="N371" s="28"/>
    </row>
    <row r="372" spans="5:14" s="1" customFormat="1" ht="13.5">
      <c r="E372" s="30"/>
      <c r="F372" s="28"/>
      <c r="G372" s="30"/>
      <c r="H372" s="28"/>
      <c r="I372" s="30"/>
      <c r="J372" s="28"/>
      <c r="K372" s="30"/>
      <c r="L372" s="28"/>
      <c r="M372" s="30"/>
      <c r="N372" s="28"/>
    </row>
    <row r="373" spans="5:14" s="1" customFormat="1" ht="13.5">
      <c r="E373" s="30"/>
      <c r="F373" s="28"/>
      <c r="G373" s="30"/>
      <c r="H373" s="28"/>
      <c r="I373" s="30"/>
      <c r="J373" s="28"/>
      <c r="K373" s="30"/>
      <c r="L373" s="28"/>
      <c r="M373" s="30"/>
      <c r="N373" s="28"/>
    </row>
    <row r="374" spans="5:14" s="1" customFormat="1" ht="13.5">
      <c r="E374" s="30"/>
      <c r="F374" s="28"/>
      <c r="G374" s="30"/>
      <c r="H374" s="28"/>
      <c r="I374" s="30"/>
      <c r="J374" s="28"/>
      <c r="K374" s="30"/>
      <c r="L374" s="28"/>
      <c r="M374" s="30"/>
      <c r="N374" s="28"/>
    </row>
    <row r="375" spans="5:14" s="1" customFormat="1" ht="13.5">
      <c r="E375" s="30"/>
      <c r="F375" s="28"/>
      <c r="G375" s="30"/>
      <c r="H375" s="28"/>
      <c r="I375" s="30"/>
      <c r="J375" s="28"/>
      <c r="K375" s="30"/>
      <c r="L375" s="28"/>
      <c r="M375" s="30"/>
      <c r="N375" s="28"/>
    </row>
    <row r="376" spans="5:14" s="1" customFormat="1" ht="13.5">
      <c r="E376" s="30"/>
      <c r="F376" s="28"/>
      <c r="G376" s="30"/>
      <c r="H376" s="28"/>
      <c r="I376" s="30"/>
      <c r="J376" s="28"/>
      <c r="K376" s="30"/>
      <c r="L376" s="28"/>
      <c r="M376" s="30"/>
      <c r="N376" s="28"/>
    </row>
    <row r="377" spans="5:14" s="1" customFormat="1" ht="13.5">
      <c r="E377" s="30"/>
      <c r="F377" s="28"/>
      <c r="G377" s="30"/>
      <c r="H377" s="28"/>
      <c r="I377" s="30"/>
      <c r="J377" s="28"/>
      <c r="K377" s="30"/>
      <c r="L377" s="28"/>
      <c r="M377" s="30"/>
      <c r="N377" s="28"/>
    </row>
    <row r="378" spans="5:14" s="1" customFormat="1" ht="13.5">
      <c r="E378" s="30"/>
      <c r="F378" s="28"/>
      <c r="G378" s="30"/>
      <c r="H378" s="28"/>
      <c r="I378" s="30"/>
      <c r="J378" s="28"/>
      <c r="K378" s="30"/>
      <c r="L378" s="28"/>
      <c r="M378" s="30"/>
      <c r="N378" s="28"/>
    </row>
    <row r="379" spans="5:14" s="1" customFormat="1" ht="13.5">
      <c r="E379" s="30"/>
      <c r="F379" s="28"/>
      <c r="G379" s="30"/>
      <c r="H379" s="28"/>
      <c r="I379" s="30"/>
      <c r="J379" s="28"/>
      <c r="K379" s="30"/>
      <c r="L379" s="28"/>
      <c r="M379" s="30"/>
      <c r="N379" s="28"/>
    </row>
    <row r="380" spans="5:14" s="1" customFormat="1" ht="13.5">
      <c r="E380" s="30"/>
      <c r="F380" s="28"/>
      <c r="G380" s="30"/>
      <c r="H380" s="28"/>
      <c r="I380" s="30"/>
      <c r="J380" s="28"/>
      <c r="K380" s="30"/>
      <c r="L380" s="28"/>
      <c r="M380" s="30"/>
      <c r="N380" s="28"/>
    </row>
    <row r="381" spans="5:14" s="1" customFormat="1" ht="13.5">
      <c r="E381" s="30"/>
      <c r="F381" s="28"/>
      <c r="G381" s="30"/>
      <c r="H381" s="28"/>
      <c r="I381" s="30"/>
      <c r="J381" s="28"/>
      <c r="K381" s="30"/>
      <c r="L381" s="28"/>
      <c r="M381" s="30"/>
      <c r="N381" s="28"/>
    </row>
    <row r="382" spans="5:14" s="1" customFormat="1" ht="13.5">
      <c r="E382" s="30"/>
      <c r="F382" s="28"/>
      <c r="G382" s="30"/>
      <c r="H382" s="28"/>
      <c r="I382" s="30"/>
      <c r="J382" s="28"/>
      <c r="K382" s="30"/>
      <c r="L382" s="28"/>
      <c r="M382" s="30"/>
      <c r="N382" s="28"/>
    </row>
    <row r="383" spans="5:14" s="1" customFormat="1" ht="13.5">
      <c r="E383" s="30"/>
      <c r="F383" s="28"/>
      <c r="G383" s="30"/>
      <c r="H383" s="28"/>
      <c r="I383" s="30"/>
      <c r="J383" s="28"/>
      <c r="K383" s="30"/>
      <c r="L383" s="28"/>
      <c r="M383" s="30"/>
      <c r="N383" s="28"/>
    </row>
    <row r="384" spans="5:14" s="1" customFormat="1" ht="13.5">
      <c r="E384" s="30"/>
      <c r="F384" s="28"/>
      <c r="G384" s="30"/>
      <c r="H384" s="28"/>
      <c r="I384" s="30"/>
      <c r="J384" s="28"/>
      <c r="K384" s="30"/>
      <c r="L384" s="28"/>
      <c r="M384" s="30"/>
      <c r="N384" s="28"/>
    </row>
    <row r="385" spans="5:14" s="1" customFormat="1" ht="13.5">
      <c r="E385" s="30"/>
      <c r="F385" s="28"/>
      <c r="G385" s="30"/>
      <c r="H385" s="28"/>
      <c r="I385" s="30"/>
      <c r="J385" s="28"/>
      <c r="K385" s="30"/>
      <c r="L385" s="28"/>
      <c r="M385" s="30"/>
      <c r="N385" s="28"/>
    </row>
    <row r="386" spans="5:14" s="1" customFormat="1" ht="13.5">
      <c r="E386" s="30"/>
      <c r="F386" s="28"/>
      <c r="G386" s="30"/>
      <c r="H386" s="28"/>
      <c r="I386" s="30"/>
      <c r="J386" s="28"/>
      <c r="K386" s="30"/>
      <c r="L386" s="28"/>
      <c r="M386" s="30"/>
      <c r="N386" s="28"/>
    </row>
    <row r="387" spans="5:14" s="1" customFormat="1" ht="13.5">
      <c r="E387" s="30"/>
      <c r="F387" s="28"/>
      <c r="G387" s="30"/>
      <c r="H387" s="28"/>
      <c r="I387" s="30"/>
      <c r="J387" s="28"/>
      <c r="K387" s="30"/>
      <c r="L387" s="28"/>
      <c r="M387" s="30"/>
      <c r="N387" s="28"/>
    </row>
    <row r="388" spans="5:14" s="1" customFormat="1" ht="13.5">
      <c r="E388" s="30"/>
      <c r="F388" s="28"/>
      <c r="G388" s="30"/>
      <c r="H388" s="28"/>
      <c r="I388" s="30"/>
      <c r="J388" s="28"/>
      <c r="K388" s="30"/>
      <c r="L388" s="28"/>
      <c r="M388" s="30"/>
      <c r="N388" s="28"/>
    </row>
    <row r="389" spans="5:14" s="1" customFormat="1" ht="13.5">
      <c r="E389" s="30"/>
      <c r="F389" s="28"/>
      <c r="G389" s="30"/>
      <c r="H389" s="28"/>
      <c r="I389" s="30"/>
      <c r="J389" s="28"/>
      <c r="K389" s="30"/>
      <c r="L389" s="28"/>
      <c r="M389" s="30"/>
      <c r="N389" s="28"/>
    </row>
    <row r="390" spans="5:14" s="1" customFormat="1" ht="13.5">
      <c r="E390" s="30"/>
      <c r="F390" s="28"/>
      <c r="G390" s="30"/>
      <c r="H390" s="28"/>
      <c r="I390" s="30"/>
      <c r="J390" s="28"/>
      <c r="K390" s="30"/>
      <c r="L390" s="28"/>
      <c r="M390" s="30"/>
      <c r="N390" s="28"/>
    </row>
    <row r="391" spans="5:14" s="1" customFormat="1" ht="13.5">
      <c r="E391" s="30"/>
      <c r="F391" s="28"/>
      <c r="G391" s="30"/>
      <c r="H391" s="28"/>
      <c r="I391" s="30"/>
      <c r="J391" s="28"/>
      <c r="K391" s="30"/>
      <c r="L391" s="28"/>
      <c r="M391" s="30"/>
      <c r="N391" s="28"/>
    </row>
    <row r="392" spans="5:14" s="1" customFormat="1" ht="13.5">
      <c r="E392" s="30"/>
      <c r="F392" s="28"/>
      <c r="G392" s="30"/>
      <c r="H392" s="28"/>
      <c r="I392" s="30"/>
      <c r="J392" s="28"/>
      <c r="K392" s="30"/>
      <c r="L392" s="28"/>
      <c r="M392" s="30"/>
      <c r="N392" s="28"/>
    </row>
    <row r="393" spans="5:14" s="1" customFormat="1" ht="13.5">
      <c r="E393" s="30"/>
      <c r="F393" s="28"/>
      <c r="G393" s="30"/>
      <c r="H393" s="28"/>
      <c r="I393" s="30"/>
      <c r="J393" s="28"/>
      <c r="K393" s="30"/>
      <c r="L393" s="28"/>
      <c r="M393" s="30"/>
      <c r="N393" s="28"/>
    </row>
    <row r="394" spans="5:14" s="1" customFormat="1" ht="13.5">
      <c r="E394" s="30"/>
      <c r="F394" s="28"/>
      <c r="G394" s="30"/>
      <c r="H394" s="28"/>
      <c r="I394" s="30"/>
      <c r="J394" s="28"/>
      <c r="K394" s="30"/>
      <c r="L394" s="28"/>
      <c r="M394" s="30"/>
      <c r="N394" s="28"/>
    </row>
    <row r="395" spans="5:14" s="1" customFormat="1" ht="13.5">
      <c r="E395" s="30"/>
      <c r="F395" s="28"/>
      <c r="G395" s="30"/>
      <c r="H395" s="28"/>
      <c r="I395" s="30"/>
      <c r="J395" s="28"/>
      <c r="K395" s="30"/>
      <c r="L395" s="28"/>
      <c r="M395" s="30"/>
      <c r="N395" s="28"/>
    </row>
    <row r="396" spans="5:14" s="1" customFormat="1" ht="13.5">
      <c r="E396" s="30"/>
      <c r="F396" s="28"/>
      <c r="G396" s="30"/>
      <c r="H396" s="28"/>
      <c r="I396" s="30"/>
      <c r="J396" s="28"/>
      <c r="K396" s="30"/>
      <c r="L396" s="28"/>
      <c r="M396" s="30"/>
      <c r="N396" s="28"/>
    </row>
    <row r="397" spans="5:14" s="1" customFormat="1" ht="13.5">
      <c r="E397" s="30"/>
      <c r="F397" s="28"/>
      <c r="G397" s="30"/>
      <c r="H397" s="28"/>
      <c r="I397" s="30"/>
      <c r="J397" s="28"/>
      <c r="K397" s="30"/>
      <c r="L397" s="28"/>
      <c r="M397" s="30"/>
      <c r="N397" s="28"/>
    </row>
    <row r="398" spans="5:14" s="1" customFormat="1" ht="13.5">
      <c r="E398" s="30"/>
      <c r="F398" s="28"/>
      <c r="G398" s="30"/>
      <c r="H398" s="28"/>
      <c r="I398" s="30"/>
      <c r="J398" s="28"/>
      <c r="K398" s="30"/>
      <c r="L398" s="28"/>
      <c r="M398" s="30"/>
      <c r="N398" s="28"/>
    </row>
    <row r="399" spans="5:14" s="1" customFormat="1" ht="13.5">
      <c r="E399" s="30"/>
      <c r="F399" s="28"/>
      <c r="G399" s="30"/>
      <c r="H399" s="28"/>
      <c r="I399" s="30"/>
      <c r="J399" s="28"/>
      <c r="K399" s="30"/>
      <c r="L399" s="28"/>
      <c r="M399" s="30"/>
      <c r="N399" s="28"/>
    </row>
    <row r="400" spans="5:14" s="1" customFormat="1" ht="13.5">
      <c r="E400" s="30"/>
      <c r="F400" s="28"/>
      <c r="G400" s="30"/>
      <c r="H400" s="28"/>
      <c r="I400" s="30"/>
      <c r="J400" s="28"/>
      <c r="K400" s="30"/>
      <c r="L400" s="28"/>
      <c r="M400" s="30"/>
      <c r="N400" s="28"/>
    </row>
    <row r="401" spans="5:14" s="1" customFormat="1" ht="13.5">
      <c r="E401" s="30"/>
      <c r="F401" s="28"/>
      <c r="G401" s="30"/>
      <c r="H401" s="28"/>
      <c r="I401" s="30"/>
      <c r="J401" s="28"/>
      <c r="K401" s="30"/>
      <c r="L401" s="28"/>
      <c r="M401" s="30"/>
      <c r="N401" s="28"/>
    </row>
    <row r="402" spans="5:14" s="1" customFormat="1" ht="13.5">
      <c r="E402" s="30"/>
      <c r="F402" s="28"/>
      <c r="G402" s="30"/>
      <c r="H402" s="28"/>
      <c r="I402" s="30"/>
      <c r="J402" s="28"/>
      <c r="K402" s="30"/>
      <c r="L402" s="28"/>
      <c r="M402" s="30"/>
      <c r="N402" s="28"/>
    </row>
    <row r="403" spans="5:14" s="1" customFormat="1" ht="13.5">
      <c r="E403" s="30"/>
      <c r="F403" s="28"/>
      <c r="G403" s="30"/>
      <c r="H403" s="28"/>
      <c r="I403" s="30"/>
      <c r="J403" s="28"/>
      <c r="K403" s="30"/>
      <c r="L403" s="28"/>
      <c r="M403" s="30"/>
      <c r="N403" s="28"/>
    </row>
    <row r="404" spans="5:14" s="1" customFormat="1" ht="13.5">
      <c r="E404" s="30"/>
      <c r="F404" s="28"/>
      <c r="G404" s="30"/>
      <c r="H404" s="28"/>
      <c r="I404" s="30"/>
      <c r="J404" s="28"/>
      <c r="K404" s="30"/>
      <c r="L404" s="28"/>
      <c r="M404" s="30"/>
      <c r="N404" s="28"/>
    </row>
    <row r="405" spans="5:14" s="1" customFormat="1" ht="13.5">
      <c r="E405" s="30"/>
      <c r="F405" s="28"/>
      <c r="G405" s="30"/>
      <c r="H405" s="28"/>
      <c r="I405" s="30"/>
      <c r="J405" s="28"/>
      <c r="K405" s="30"/>
      <c r="L405" s="28"/>
      <c r="M405" s="30"/>
      <c r="N405" s="28"/>
    </row>
    <row r="406" spans="5:14" s="1" customFormat="1" ht="13.5">
      <c r="E406" s="30"/>
      <c r="F406" s="28"/>
      <c r="G406" s="30"/>
      <c r="H406" s="28"/>
      <c r="I406" s="30"/>
      <c r="J406" s="28"/>
      <c r="K406" s="30"/>
      <c r="L406" s="28"/>
      <c r="M406" s="30"/>
      <c r="N406" s="28"/>
    </row>
    <row r="407" spans="5:14" s="1" customFormat="1" ht="13.5">
      <c r="E407" s="30"/>
      <c r="F407" s="28"/>
      <c r="G407" s="30"/>
      <c r="H407" s="28"/>
      <c r="I407" s="30"/>
      <c r="J407" s="28"/>
      <c r="K407" s="30"/>
      <c r="L407" s="28"/>
      <c r="M407" s="30"/>
      <c r="N407" s="28"/>
    </row>
    <row r="408" spans="5:14" s="1" customFormat="1" ht="13.5">
      <c r="E408" s="30"/>
      <c r="F408" s="28"/>
      <c r="G408" s="30"/>
      <c r="H408" s="28"/>
      <c r="I408" s="30"/>
      <c r="J408" s="28"/>
      <c r="K408" s="30"/>
      <c r="L408" s="28"/>
      <c r="M408" s="30"/>
      <c r="N408" s="28"/>
    </row>
    <row r="409" spans="5:14" s="1" customFormat="1" ht="13.5">
      <c r="E409" s="30"/>
      <c r="F409" s="28"/>
      <c r="G409" s="30"/>
      <c r="H409" s="28"/>
      <c r="I409" s="30"/>
      <c r="J409" s="28"/>
      <c r="K409" s="30"/>
      <c r="L409" s="28"/>
      <c r="M409" s="30"/>
      <c r="N409" s="28"/>
    </row>
    <row r="410" spans="5:14" s="1" customFormat="1" ht="13.5">
      <c r="E410" s="30"/>
      <c r="F410" s="28"/>
      <c r="G410" s="30"/>
      <c r="H410" s="28"/>
      <c r="I410" s="30"/>
      <c r="J410" s="28"/>
      <c r="K410" s="30"/>
      <c r="L410" s="28"/>
      <c r="M410" s="30"/>
      <c r="N410" s="28"/>
    </row>
    <row r="411" spans="5:14" s="1" customFormat="1" ht="13.5">
      <c r="E411" s="30"/>
      <c r="F411" s="28"/>
      <c r="G411" s="30"/>
      <c r="H411" s="28"/>
      <c r="I411" s="30"/>
      <c r="J411" s="28"/>
      <c r="K411" s="30"/>
      <c r="L411" s="28"/>
      <c r="M411" s="30"/>
      <c r="N411" s="28"/>
    </row>
    <row r="412" spans="5:14" s="1" customFormat="1" ht="13.5">
      <c r="E412" s="30"/>
      <c r="F412" s="28"/>
      <c r="G412" s="30"/>
      <c r="H412" s="28"/>
      <c r="I412" s="30"/>
      <c r="J412" s="28"/>
      <c r="K412" s="30"/>
      <c r="L412" s="28"/>
      <c r="M412" s="30"/>
      <c r="N412" s="28"/>
    </row>
    <row r="413" spans="5:14" s="1" customFormat="1" ht="13.5">
      <c r="E413" s="30"/>
      <c r="F413" s="28"/>
      <c r="G413" s="30"/>
      <c r="H413" s="28"/>
      <c r="I413" s="30"/>
      <c r="J413" s="28"/>
      <c r="K413" s="30"/>
      <c r="L413" s="28"/>
      <c r="M413" s="30"/>
      <c r="N413" s="28"/>
    </row>
    <row r="414" spans="5:14" s="1" customFormat="1" ht="13.5">
      <c r="E414" s="30"/>
      <c r="F414" s="28"/>
      <c r="G414" s="30"/>
      <c r="H414" s="28"/>
      <c r="I414" s="30"/>
      <c r="J414" s="28"/>
      <c r="K414" s="30"/>
      <c r="L414" s="28"/>
      <c r="M414" s="30"/>
      <c r="N414" s="28"/>
    </row>
    <row r="415" spans="5:14" s="1" customFormat="1" ht="13.5">
      <c r="E415" s="30"/>
      <c r="F415" s="28"/>
      <c r="G415" s="30"/>
      <c r="H415" s="28"/>
      <c r="I415" s="30"/>
      <c r="J415" s="28"/>
      <c r="K415" s="30"/>
      <c r="L415" s="28"/>
      <c r="M415" s="30"/>
      <c r="N415" s="28"/>
    </row>
    <row r="416" spans="5:14" s="1" customFormat="1" ht="13.5">
      <c r="E416" s="30"/>
      <c r="F416" s="28"/>
      <c r="G416" s="30"/>
      <c r="H416" s="28"/>
      <c r="I416" s="30"/>
      <c r="J416" s="28"/>
      <c r="K416" s="30"/>
      <c r="L416" s="28"/>
      <c r="M416" s="30"/>
      <c r="N416" s="28"/>
    </row>
    <row r="417" spans="5:14" s="1" customFormat="1" ht="13.5">
      <c r="E417" s="30"/>
      <c r="F417" s="28"/>
      <c r="G417" s="30"/>
      <c r="H417" s="28"/>
      <c r="I417" s="30"/>
      <c r="J417" s="28"/>
      <c r="K417" s="30"/>
      <c r="L417" s="28"/>
      <c r="M417" s="30"/>
      <c r="N417" s="28"/>
    </row>
    <row r="418" spans="5:14" s="1" customFormat="1" ht="13.5">
      <c r="E418" s="30"/>
      <c r="F418" s="28"/>
      <c r="G418" s="30"/>
      <c r="H418" s="28"/>
      <c r="I418" s="30"/>
      <c r="J418" s="28"/>
      <c r="K418" s="30"/>
      <c r="L418" s="28"/>
      <c r="M418" s="30"/>
      <c r="N418" s="28"/>
    </row>
    <row r="419" spans="5:14" s="1" customFormat="1" ht="13.5">
      <c r="E419" s="30"/>
      <c r="F419" s="28"/>
      <c r="G419" s="30"/>
      <c r="H419" s="28"/>
      <c r="I419" s="30"/>
      <c r="J419" s="28"/>
      <c r="K419" s="30"/>
      <c r="L419" s="28"/>
      <c r="M419" s="30"/>
      <c r="N419" s="28"/>
    </row>
    <row r="420" spans="5:14" s="1" customFormat="1" ht="13.5">
      <c r="E420" s="30"/>
      <c r="F420" s="28"/>
      <c r="G420" s="30"/>
      <c r="H420" s="28"/>
      <c r="I420" s="30"/>
      <c r="J420" s="28"/>
      <c r="K420" s="30"/>
      <c r="L420" s="28"/>
      <c r="M420" s="30"/>
      <c r="N420" s="28"/>
    </row>
    <row r="421" spans="5:14" s="1" customFormat="1" ht="13.5">
      <c r="E421" s="30"/>
      <c r="F421" s="28"/>
      <c r="G421" s="30"/>
      <c r="H421" s="28"/>
      <c r="I421" s="30"/>
      <c r="J421" s="28"/>
      <c r="K421" s="30"/>
      <c r="L421" s="28"/>
      <c r="M421" s="30"/>
      <c r="N421" s="28"/>
    </row>
    <row r="422" spans="5:14" s="1" customFormat="1" ht="13.5">
      <c r="E422" s="30"/>
      <c r="F422" s="28"/>
      <c r="G422" s="30"/>
      <c r="H422" s="28"/>
      <c r="I422" s="30"/>
      <c r="J422" s="28"/>
      <c r="K422" s="30"/>
      <c r="L422" s="28"/>
      <c r="M422" s="30"/>
      <c r="N422" s="28"/>
    </row>
    <row r="423" spans="5:14" s="1" customFormat="1" ht="13.5">
      <c r="E423" s="30"/>
      <c r="F423" s="28"/>
      <c r="G423" s="30"/>
      <c r="H423" s="28"/>
      <c r="I423" s="30"/>
      <c r="J423" s="28"/>
      <c r="K423" s="30"/>
      <c r="L423" s="28"/>
      <c r="M423" s="30"/>
      <c r="N423" s="28"/>
    </row>
    <row r="424" spans="5:14" s="1" customFormat="1" ht="13.5">
      <c r="E424" s="30"/>
      <c r="F424" s="28"/>
      <c r="G424" s="30"/>
      <c r="H424" s="28"/>
      <c r="I424" s="30"/>
      <c r="J424" s="28"/>
      <c r="K424" s="30"/>
      <c r="L424" s="28"/>
      <c r="M424" s="30"/>
      <c r="N424" s="28"/>
    </row>
    <row r="425" spans="5:14" s="1" customFormat="1" ht="13.5">
      <c r="E425" s="30"/>
      <c r="F425" s="28"/>
      <c r="G425" s="30"/>
      <c r="H425" s="28"/>
      <c r="I425" s="30"/>
      <c r="J425" s="28"/>
      <c r="K425" s="30"/>
      <c r="L425" s="28"/>
      <c r="M425" s="30"/>
      <c r="N425" s="28"/>
    </row>
    <row r="426" spans="5:14" s="1" customFormat="1" ht="13.5">
      <c r="E426" s="30"/>
      <c r="F426" s="28"/>
      <c r="G426" s="30"/>
      <c r="H426" s="28"/>
      <c r="I426" s="30"/>
      <c r="J426" s="28"/>
      <c r="K426" s="30"/>
      <c r="L426" s="28"/>
      <c r="M426" s="30"/>
      <c r="N426" s="28"/>
    </row>
    <row r="427" spans="5:14" s="1" customFormat="1" ht="13.5">
      <c r="E427" s="30"/>
      <c r="F427" s="28"/>
      <c r="G427" s="30"/>
      <c r="H427" s="28"/>
      <c r="I427" s="30"/>
      <c r="J427" s="28"/>
      <c r="K427" s="30"/>
      <c r="L427" s="28"/>
      <c r="M427" s="30"/>
      <c r="N427" s="28"/>
    </row>
    <row r="428" spans="5:14" s="1" customFormat="1" ht="13.5">
      <c r="E428" s="30"/>
      <c r="F428" s="28"/>
      <c r="G428" s="30"/>
      <c r="H428" s="28"/>
      <c r="I428" s="30"/>
      <c r="J428" s="28"/>
      <c r="K428" s="30"/>
      <c r="L428" s="28"/>
      <c r="M428" s="30"/>
      <c r="N428" s="28"/>
    </row>
    <row r="429" spans="5:14" s="1" customFormat="1" ht="13.5">
      <c r="E429" s="30"/>
      <c r="F429" s="28"/>
      <c r="G429" s="30"/>
      <c r="H429" s="28"/>
      <c r="I429" s="30"/>
      <c r="J429" s="28"/>
      <c r="K429" s="30"/>
      <c r="L429" s="28"/>
      <c r="M429" s="30"/>
      <c r="N429" s="28"/>
    </row>
    <row r="430" spans="5:14" s="1" customFormat="1" ht="13.5">
      <c r="E430" s="30"/>
      <c r="F430" s="28"/>
      <c r="G430" s="30"/>
      <c r="H430" s="28"/>
      <c r="I430" s="30"/>
      <c r="J430" s="28"/>
      <c r="K430" s="30"/>
      <c r="L430" s="28"/>
      <c r="M430" s="30"/>
      <c r="N430" s="28"/>
    </row>
    <row r="431" spans="5:14" s="1" customFormat="1" ht="13.5">
      <c r="E431" s="30"/>
      <c r="F431" s="28"/>
      <c r="G431" s="30"/>
      <c r="H431" s="28"/>
      <c r="I431" s="30"/>
      <c r="J431" s="28"/>
      <c r="K431" s="30"/>
      <c r="L431" s="28"/>
      <c r="M431" s="30"/>
      <c r="N431" s="28"/>
    </row>
    <row r="432" spans="5:14" s="1" customFormat="1" ht="13.5">
      <c r="E432" s="30"/>
      <c r="F432" s="28"/>
      <c r="G432" s="30"/>
      <c r="H432" s="28"/>
      <c r="I432" s="30"/>
      <c r="J432" s="28"/>
      <c r="K432" s="30"/>
      <c r="L432" s="28"/>
      <c r="M432" s="30"/>
      <c r="N432" s="28"/>
    </row>
    <row r="433" spans="5:14" s="1" customFormat="1" ht="13.5">
      <c r="E433" s="30"/>
      <c r="F433" s="28"/>
      <c r="G433" s="30"/>
      <c r="H433" s="28"/>
      <c r="I433" s="30"/>
      <c r="J433" s="28"/>
      <c r="K433" s="30"/>
      <c r="L433" s="28"/>
      <c r="M433" s="30"/>
      <c r="N433" s="28"/>
    </row>
    <row r="434" spans="5:14" s="1" customFormat="1" ht="13.5">
      <c r="E434" s="30"/>
      <c r="F434" s="28"/>
      <c r="G434" s="30"/>
      <c r="H434" s="28"/>
      <c r="I434" s="30"/>
      <c r="J434" s="28"/>
      <c r="K434" s="30"/>
      <c r="L434" s="28"/>
      <c r="M434" s="30"/>
      <c r="N434" s="28"/>
    </row>
    <row r="435" spans="5:14" s="1" customFormat="1" ht="13.5">
      <c r="E435" s="30"/>
      <c r="F435" s="28"/>
      <c r="G435" s="30"/>
      <c r="H435" s="28"/>
      <c r="I435" s="30"/>
      <c r="J435" s="28"/>
      <c r="K435" s="30"/>
      <c r="L435" s="28"/>
      <c r="M435" s="30"/>
      <c r="N435" s="28"/>
    </row>
    <row r="436" spans="5:14" s="1" customFormat="1" ht="13.5">
      <c r="E436" s="30"/>
      <c r="F436" s="28"/>
      <c r="G436" s="30"/>
      <c r="H436" s="28"/>
      <c r="I436" s="30"/>
      <c r="J436" s="28"/>
      <c r="K436" s="30"/>
      <c r="L436" s="28"/>
      <c r="M436" s="30"/>
      <c r="N436" s="28"/>
    </row>
    <row r="437" spans="5:14" s="1" customFormat="1" ht="13.5">
      <c r="E437" s="30"/>
      <c r="F437" s="28"/>
      <c r="G437" s="30"/>
      <c r="H437" s="28"/>
      <c r="I437" s="30"/>
      <c r="J437" s="28"/>
      <c r="K437" s="30"/>
      <c r="L437" s="28"/>
      <c r="M437" s="30"/>
      <c r="N437" s="28"/>
    </row>
    <row r="438" spans="5:14" s="1" customFormat="1" ht="13.5">
      <c r="E438" s="30"/>
      <c r="F438" s="28"/>
      <c r="G438" s="30"/>
      <c r="H438" s="28"/>
      <c r="I438" s="30"/>
      <c r="J438" s="28"/>
      <c r="K438" s="30"/>
      <c r="L438" s="28"/>
      <c r="M438" s="30"/>
      <c r="N438" s="28"/>
    </row>
    <row r="439" spans="5:14" s="1" customFormat="1" ht="13.5">
      <c r="E439" s="30"/>
      <c r="F439" s="28"/>
      <c r="G439" s="30"/>
      <c r="H439" s="28"/>
      <c r="I439" s="30"/>
      <c r="J439" s="28"/>
      <c r="K439" s="30"/>
      <c r="L439" s="28"/>
      <c r="M439" s="30"/>
      <c r="N439" s="28"/>
    </row>
    <row r="440" spans="5:14" s="1" customFormat="1" ht="13.5">
      <c r="E440" s="30"/>
      <c r="F440" s="28"/>
      <c r="G440" s="30"/>
      <c r="H440" s="28"/>
      <c r="I440" s="30"/>
      <c r="J440" s="28"/>
      <c r="K440" s="30"/>
      <c r="L440" s="28"/>
      <c r="M440" s="30"/>
      <c r="N440" s="28"/>
    </row>
    <row r="441" spans="5:14" s="1" customFormat="1" ht="13.5">
      <c r="E441" s="30"/>
      <c r="F441" s="28"/>
      <c r="G441" s="30"/>
      <c r="H441" s="28"/>
      <c r="I441" s="30"/>
      <c r="J441" s="28"/>
      <c r="K441" s="30"/>
      <c r="L441" s="28"/>
      <c r="M441" s="30"/>
      <c r="N441" s="28"/>
    </row>
    <row r="442" spans="5:14" s="1" customFormat="1" ht="13.5">
      <c r="E442" s="30"/>
      <c r="F442" s="28"/>
      <c r="G442" s="30"/>
      <c r="H442" s="28"/>
      <c r="I442" s="30"/>
      <c r="J442" s="28"/>
      <c r="K442" s="30"/>
      <c r="L442" s="28"/>
      <c r="M442" s="30"/>
      <c r="N442" s="28"/>
    </row>
    <row r="443" spans="5:14" s="1" customFormat="1" ht="13.5">
      <c r="E443" s="30"/>
      <c r="F443" s="28"/>
      <c r="G443" s="30"/>
      <c r="H443" s="28"/>
      <c r="I443" s="30"/>
      <c r="J443" s="28"/>
      <c r="K443" s="30"/>
      <c r="L443" s="28"/>
      <c r="M443" s="30"/>
      <c r="N443" s="28"/>
    </row>
    <row r="444" spans="5:14" s="1" customFormat="1" ht="13.5">
      <c r="E444" s="30"/>
      <c r="F444" s="28"/>
      <c r="G444" s="30"/>
      <c r="H444" s="28"/>
      <c r="I444" s="30"/>
      <c r="J444" s="28"/>
      <c r="K444" s="30"/>
      <c r="L444" s="28"/>
      <c r="M444" s="30"/>
      <c r="N444" s="28"/>
    </row>
    <row r="445" spans="5:14" s="1" customFormat="1" ht="13.5">
      <c r="E445" s="30"/>
      <c r="F445" s="28"/>
      <c r="G445" s="30"/>
      <c r="H445" s="28"/>
      <c r="I445" s="30"/>
      <c r="J445" s="28"/>
      <c r="K445" s="30"/>
      <c r="L445" s="28"/>
      <c r="M445" s="30"/>
      <c r="N445" s="28"/>
    </row>
    <row r="446" spans="5:14" s="1" customFormat="1" ht="13.5">
      <c r="E446" s="30"/>
      <c r="F446" s="28"/>
      <c r="G446" s="30"/>
      <c r="H446" s="28"/>
      <c r="I446" s="30"/>
      <c r="J446" s="28"/>
      <c r="K446" s="30"/>
      <c r="L446" s="28"/>
      <c r="M446" s="30"/>
      <c r="N446" s="28"/>
    </row>
    <row r="447" spans="5:14" s="1" customFormat="1" ht="13.5">
      <c r="E447" s="30"/>
      <c r="F447" s="28"/>
      <c r="G447" s="30"/>
      <c r="H447" s="28"/>
      <c r="I447" s="30"/>
      <c r="J447" s="28"/>
      <c r="K447" s="30"/>
      <c r="L447" s="28"/>
      <c r="M447" s="30"/>
      <c r="N447" s="28"/>
    </row>
    <row r="448" spans="5:14" s="1" customFormat="1" ht="13.5">
      <c r="E448" s="30"/>
      <c r="F448" s="28"/>
      <c r="G448" s="30"/>
      <c r="H448" s="28"/>
      <c r="I448" s="30"/>
      <c r="J448" s="28"/>
      <c r="K448" s="30"/>
      <c r="L448" s="28"/>
      <c r="M448" s="30"/>
      <c r="N448" s="28"/>
    </row>
    <row r="449" spans="5:14" s="1" customFormat="1" ht="13.5">
      <c r="E449" s="30"/>
      <c r="F449" s="28"/>
      <c r="G449" s="30"/>
      <c r="H449" s="28"/>
      <c r="I449" s="30"/>
      <c r="J449" s="28"/>
      <c r="K449" s="30"/>
      <c r="L449" s="28"/>
      <c r="M449" s="30"/>
      <c r="N449" s="28"/>
    </row>
    <row r="450" spans="5:14" s="1" customFormat="1" ht="13.5">
      <c r="E450" s="30"/>
      <c r="F450" s="28"/>
      <c r="G450" s="30"/>
      <c r="H450" s="28"/>
      <c r="I450" s="30"/>
      <c r="J450" s="28"/>
      <c r="K450" s="30"/>
      <c r="L450" s="28"/>
      <c r="M450" s="30"/>
      <c r="N450" s="28"/>
    </row>
    <row r="451" spans="5:14" s="1" customFormat="1" ht="13.5">
      <c r="E451" s="30"/>
      <c r="F451" s="28"/>
      <c r="G451" s="30"/>
      <c r="H451" s="28"/>
      <c r="I451" s="30"/>
      <c r="J451" s="28"/>
      <c r="K451" s="30"/>
      <c r="L451" s="28"/>
      <c r="M451" s="30"/>
      <c r="N451" s="28"/>
    </row>
    <row r="452" spans="5:14" s="1" customFormat="1" ht="13.5">
      <c r="E452" s="30"/>
      <c r="F452" s="28"/>
      <c r="G452" s="30"/>
      <c r="H452" s="28"/>
      <c r="I452" s="30"/>
      <c r="J452" s="28"/>
      <c r="K452" s="30"/>
      <c r="L452" s="28"/>
      <c r="M452" s="30"/>
      <c r="N452" s="28"/>
    </row>
    <row r="453" spans="5:14" s="1" customFormat="1" ht="13.5">
      <c r="E453" s="30"/>
      <c r="F453" s="28"/>
      <c r="G453" s="30"/>
      <c r="H453" s="28"/>
      <c r="I453" s="30"/>
      <c r="J453" s="28"/>
      <c r="K453" s="30"/>
      <c r="L453" s="28"/>
      <c r="M453" s="30"/>
      <c r="N453" s="28"/>
    </row>
    <row r="454" spans="5:14" s="1" customFormat="1" ht="13.5">
      <c r="E454" s="30"/>
      <c r="F454" s="28"/>
      <c r="G454" s="30"/>
      <c r="H454" s="28"/>
      <c r="I454" s="30"/>
      <c r="J454" s="28"/>
      <c r="K454" s="30"/>
      <c r="L454" s="28"/>
      <c r="M454" s="30"/>
      <c r="N454" s="28"/>
    </row>
    <row r="455" spans="5:14" s="1" customFormat="1" ht="13.5">
      <c r="E455" s="30"/>
      <c r="F455" s="28"/>
      <c r="G455" s="30"/>
      <c r="H455" s="28"/>
      <c r="I455" s="30"/>
      <c r="J455" s="28"/>
      <c r="K455" s="30"/>
      <c r="L455" s="28"/>
      <c r="M455" s="30"/>
      <c r="N455" s="28"/>
    </row>
    <row r="456" spans="5:14" s="1" customFormat="1" ht="13.5">
      <c r="E456" s="30"/>
      <c r="F456" s="28"/>
      <c r="G456" s="30"/>
      <c r="H456" s="28"/>
      <c r="I456" s="30"/>
      <c r="J456" s="28"/>
      <c r="K456" s="30"/>
      <c r="L456" s="28"/>
      <c r="M456" s="30"/>
      <c r="N456" s="28"/>
    </row>
    <row r="457" spans="5:14" s="1" customFormat="1" ht="13.5">
      <c r="E457" s="30"/>
      <c r="F457" s="28"/>
      <c r="G457" s="30"/>
      <c r="H457" s="28"/>
      <c r="I457" s="30"/>
      <c r="J457" s="28"/>
      <c r="K457" s="30"/>
      <c r="L457" s="28"/>
      <c r="M457" s="30"/>
      <c r="N457" s="28"/>
    </row>
    <row r="458" spans="5:14" s="1" customFormat="1" ht="13.5">
      <c r="E458" s="30"/>
      <c r="F458" s="28"/>
      <c r="G458" s="30"/>
      <c r="H458" s="28"/>
      <c r="I458" s="30"/>
      <c r="J458" s="28"/>
      <c r="K458" s="30"/>
      <c r="L458" s="28"/>
      <c r="M458" s="30"/>
      <c r="N458" s="28"/>
    </row>
    <row r="459" spans="5:14" s="1" customFormat="1" ht="13.5">
      <c r="E459" s="30"/>
      <c r="F459" s="28"/>
      <c r="G459" s="30"/>
      <c r="H459" s="28"/>
      <c r="I459" s="30"/>
      <c r="J459" s="28"/>
      <c r="K459" s="30"/>
      <c r="L459" s="28"/>
      <c r="M459" s="30"/>
      <c r="N459" s="28"/>
    </row>
    <row r="460" spans="5:14" s="1" customFormat="1" ht="13.5">
      <c r="E460" s="30"/>
      <c r="F460" s="28"/>
      <c r="G460" s="30"/>
      <c r="H460" s="28"/>
      <c r="I460" s="30"/>
      <c r="J460" s="28"/>
      <c r="K460" s="30"/>
      <c r="L460" s="28"/>
      <c r="M460" s="30"/>
      <c r="N460" s="28"/>
    </row>
    <row r="461" spans="5:14" s="1" customFormat="1" ht="13.5">
      <c r="E461" s="30"/>
      <c r="F461" s="28"/>
      <c r="G461" s="30"/>
      <c r="H461" s="28"/>
      <c r="I461" s="30"/>
      <c r="J461" s="28"/>
      <c r="K461" s="30"/>
      <c r="L461" s="28"/>
      <c r="M461" s="30"/>
      <c r="N461" s="28"/>
    </row>
    <row r="462" spans="5:14" s="1" customFormat="1" ht="13.5">
      <c r="E462" s="30"/>
      <c r="F462" s="28"/>
      <c r="G462" s="30"/>
      <c r="H462" s="28"/>
      <c r="I462" s="30"/>
      <c r="J462" s="28"/>
      <c r="K462" s="30"/>
      <c r="L462" s="28"/>
      <c r="M462" s="30"/>
      <c r="N462" s="28"/>
    </row>
    <row r="463" spans="5:14" s="1" customFormat="1" ht="13.5">
      <c r="E463" s="30"/>
      <c r="F463" s="28"/>
      <c r="G463" s="30"/>
      <c r="H463" s="28"/>
      <c r="I463" s="30"/>
      <c r="J463" s="28"/>
      <c r="K463" s="30"/>
      <c r="L463" s="28"/>
      <c r="M463" s="30"/>
      <c r="N463" s="28"/>
    </row>
    <row r="464" spans="5:14" s="1" customFormat="1" ht="13.5">
      <c r="E464" s="30"/>
      <c r="F464" s="28"/>
      <c r="G464" s="30"/>
      <c r="H464" s="28"/>
      <c r="I464" s="30"/>
      <c r="J464" s="28"/>
      <c r="K464" s="30"/>
      <c r="L464" s="28"/>
      <c r="M464" s="30"/>
      <c r="N464" s="28"/>
    </row>
    <row r="465" spans="5:14" s="1" customFormat="1" ht="13.5">
      <c r="E465" s="30"/>
      <c r="F465" s="28"/>
      <c r="G465" s="30"/>
      <c r="H465" s="28"/>
      <c r="I465" s="30"/>
      <c r="J465" s="28"/>
      <c r="K465" s="30"/>
      <c r="L465" s="28"/>
      <c r="M465" s="30"/>
      <c r="N465" s="28"/>
    </row>
    <row r="466" spans="5:14" s="1" customFormat="1" ht="13.5">
      <c r="E466" s="30"/>
      <c r="F466" s="28"/>
      <c r="G466" s="30"/>
      <c r="H466" s="28"/>
      <c r="I466" s="30"/>
      <c r="J466" s="28"/>
      <c r="K466" s="30"/>
      <c r="L466" s="28"/>
      <c r="M466" s="30"/>
      <c r="N466" s="28"/>
    </row>
    <row r="467" spans="5:14" s="1" customFormat="1" ht="13.5">
      <c r="E467" s="30"/>
      <c r="F467" s="28"/>
      <c r="G467" s="30"/>
      <c r="H467" s="28"/>
      <c r="I467" s="30"/>
      <c r="J467" s="28"/>
      <c r="K467" s="30"/>
      <c r="L467" s="28"/>
      <c r="M467" s="30"/>
      <c r="N467" s="28"/>
    </row>
    <row r="468" spans="5:14" s="1" customFormat="1" ht="13.5">
      <c r="E468" s="30"/>
      <c r="F468" s="28"/>
      <c r="G468" s="30"/>
      <c r="H468" s="28"/>
      <c r="I468" s="30"/>
      <c r="J468" s="28"/>
      <c r="K468" s="30"/>
      <c r="L468" s="28"/>
      <c r="M468" s="30"/>
      <c r="N468" s="28"/>
    </row>
    <row r="469" spans="5:14" s="1" customFormat="1" ht="13.5">
      <c r="E469" s="30"/>
      <c r="F469" s="28"/>
      <c r="G469" s="30"/>
      <c r="H469" s="28"/>
      <c r="I469" s="30"/>
      <c r="J469" s="28"/>
      <c r="K469" s="30"/>
      <c r="L469" s="28"/>
      <c r="M469" s="30"/>
      <c r="N469" s="28"/>
    </row>
    <row r="470" spans="5:14" s="1" customFormat="1" ht="13.5">
      <c r="E470" s="30"/>
      <c r="F470" s="28"/>
      <c r="G470" s="30"/>
      <c r="H470" s="28"/>
      <c r="I470" s="30"/>
      <c r="J470" s="28"/>
      <c r="K470" s="30"/>
      <c r="L470" s="28"/>
      <c r="M470" s="30"/>
      <c r="N470" s="28"/>
    </row>
    <row r="471" spans="5:14" s="1" customFormat="1" ht="13.5">
      <c r="E471" s="30"/>
      <c r="F471" s="28"/>
      <c r="G471" s="30"/>
      <c r="H471" s="28"/>
      <c r="I471" s="30"/>
      <c r="J471" s="28"/>
      <c r="K471" s="30"/>
      <c r="L471" s="28"/>
      <c r="M471" s="30"/>
      <c r="N471" s="28"/>
    </row>
    <row r="472" spans="5:14" s="1" customFormat="1" ht="13.5">
      <c r="E472" s="30"/>
      <c r="F472" s="28"/>
      <c r="G472" s="30"/>
      <c r="H472" s="28"/>
      <c r="I472" s="30"/>
      <c r="J472" s="28"/>
      <c r="K472" s="30"/>
      <c r="L472" s="28"/>
      <c r="M472" s="30"/>
      <c r="N472" s="28"/>
    </row>
    <row r="473" spans="5:14" s="1" customFormat="1" ht="13.5">
      <c r="E473" s="30"/>
      <c r="F473" s="28"/>
      <c r="G473" s="30"/>
      <c r="H473" s="28"/>
      <c r="I473" s="30"/>
      <c r="J473" s="28"/>
      <c r="K473" s="30"/>
      <c r="L473" s="28"/>
      <c r="M473" s="30"/>
      <c r="N473" s="28"/>
    </row>
    <row r="474" spans="5:14" s="1" customFormat="1" ht="13.5">
      <c r="E474" s="30"/>
      <c r="F474" s="28"/>
      <c r="G474" s="30"/>
      <c r="H474" s="28"/>
      <c r="I474" s="30"/>
      <c r="J474" s="28"/>
      <c r="K474" s="30"/>
      <c r="L474" s="28"/>
      <c r="M474" s="30"/>
      <c r="N474" s="28"/>
    </row>
    <row r="475" spans="5:14" s="1" customFormat="1" ht="13.5">
      <c r="E475" s="30"/>
      <c r="F475" s="28"/>
      <c r="G475" s="30"/>
      <c r="H475" s="28"/>
      <c r="I475" s="30"/>
      <c r="J475" s="28"/>
      <c r="K475" s="30"/>
      <c r="L475" s="28"/>
      <c r="M475" s="30"/>
      <c r="N475" s="28"/>
    </row>
    <row r="476" spans="5:14" s="1" customFormat="1" ht="13.5">
      <c r="E476" s="30"/>
      <c r="F476" s="28"/>
      <c r="G476" s="30"/>
      <c r="H476" s="28"/>
      <c r="I476" s="30"/>
      <c r="J476" s="28"/>
      <c r="K476" s="30"/>
      <c r="L476" s="28"/>
      <c r="M476" s="30"/>
      <c r="N476" s="28"/>
    </row>
    <row r="477" spans="5:14" s="1" customFormat="1" ht="13.5">
      <c r="E477" s="30"/>
      <c r="F477" s="28"/>
      <c r="G477" s="30"/>
      <c r="H477" s="28"/>
      <c r="I477" s="30"/>
      <c r="J477" s="28"/>
      <c r="K477" s="30"/>
      <c r="L477" s="28"/>
      <c r="M477" s="30"/>
      <c r="N477" s="28"/>
    </row>
    <row r="478" spans="5:14" s="1" customFormat="1" ht="13.5">
      <c r="E478" s="30"/>
      <c r="F478" s="28"/>
      <c r="G478" s="30"/>
      <c r="H478" s="28"/>
      <c r="I478" s="30"/>
      <c r="J478" s="28"/>
      <c r="K478" s="30"/>
      <c r="L478" s="28"/>
      <c r="M478" s="30"/>
      <c r="N478" s="28"/>
    </row>
    <row r="479" spans="5:14" s="1" customFormat="1" ht="13.5">
      <c r="E479" s="30"/>
      <c r="F479" s="28"/>
      <c r="G479" s="30"/>
      <c r="H479" s="28"/>
      <c r="I479" s="30"/>
      <c r="J479" s="28"/>
      <c r="K479" s="30"/>
      <c r="L479" s="28"/>
      <c r="M479" s="30"/>
      <c r="N479" s="28"/>
    </row>
    <row r="480" spans="5:14" s="1" customFormat="1" ht="13.5">
      <c r="E480" s="30"/>
      <c r="F480" s="28"/>
      <c r="G480" s="30"/>
      <c r="H480" s="28"/>
      <c r="I480" s="30"/>
      <c r="J480" s="28"/>
      <c r="K480" s="30"/>
      <c r="L480" s="28"/>
      <c r="M480" s="30"/>
      <c r="N480" s="28"/>
    </row>
    <row r="481" spans="5:14" s="1" customFormat="1" ht="13.5">
      <c r="E481" s="30"/>
      <c r="F481" s="28"/>
      <c r="G481" s="30"/>
      <c r="H481" s="28"/>
      <c r="I481" s="30"/>
      <c r="J481" s="28"/>
      <c r="K481" s="30"/>
      <c r="L481" s="28"/>
      <c r="M481" s="30"/>
      <c r="N481" s="28"/>
    </row>
    <row r="482" spans="5:14" s="1" customFormat="1" ht="13.5">
      <c r="E482" s="30"/>
      <c r="F482" s="28"/>
      <c r="G482" s="30"/>
      <c r="H482" s="28"/>
      <c r="I482" s="30"/>
      <c r="J482" s="28"/>
      <c r="K482" s="30"/>
      <c r="L482" s="28"/>
      <c r="M482" s="30"/>
      <c r="N482" s="28"/>
    </row>
    <row r="483" spans="5:14" s="1" customFormat="1" ht="13.5">
      <c r="E483" s="30"/>
      <c r="F483" s="28"/>
      <c r="G483" s="30"/>
      <c r="H483" s="28"/>
      <c r="I483" s="30"/>
      <c r="J483" s="28"/>
      <c r="K483" s="30"/>
      <c r="L483" s="28"/>
      <c r="M483" s="30"/>
      <c r="N483" s="28"/>
    </row>
    <row r="484" spans="5:14" s="1" customFormat="1" ht="13.5">
      <c r="E484" s="30"/>
      <c r="F484" s="28"/>
      <c r="G484" s="30"/>
      <c r="H484" s="28"/>
      <c r="I484" s="30"/>
      <c r="J484" s="28"/>
      <c r="K484" s="30"/>
      <c r="L484" s="28"/>
      <c r="M484" s="30"/>
      <c r="N484" s="28"/>
    </row>
    <row r="485" spans="5:14" s="1" customFormat="1" ht="13.5">
      <c r="E485" s="30"/>
      <c r="F485" s="28"/>
      <c r="G485" s="30"/>
      <c r="H485" s="28"/>
      <c r="I485" s="30"/>
      <c r="J485" s="28"/>
      <c r="K485" s="30"/>
      <c r="L485" s="28"/>
      <c r="M485" s="30"/>
      <c r="N485" s="28"/>
    </row>
    <row r="486" spans="5:14" s="1" customFormat="1" ht="13.5">
      <c r="E486" s="30"/>
      <c r="F486" s="28"/>
      <c r="G486" s="30"/>
      <c r="H486" s="28"/>
      <c r="I486" s="30"/>
      <c r="J486" s="28"/>
      <c r="K486" s="30"/>
      <c r="L486" s="28"/>
      <c r="M486" s="30"/>
      <c r="N486" s="28"/>
    </row>
    <row r="487" spans="5:14" s="1" customFormat="1" ht="13.5">
      <c r="E487" s="30"/>
      <c r="F487" s="28"/>
      <c r="G487" s="30"/>
      <c r="H487" s="28"/>
      <c r="I487" s="30"/>
      <c r="J487" s="28"/>
      <c r="K487" s="30"/>
      <c r="L487" s="28"/>
      <c r="M487" s="30"/>
      <c r="N487" s="28"/>
    </row>
    <row r="488" spans="5:14" s="1" customFormat="1" ht="13.5">
      <c r="E488" s="30"/>
      <c r="F488" s="28"/>
      <c r="G488" s="30"/>
      <c r="H488" s="28"/>
      <c r="I488" s="30"/>
      <c r="J488" s="28"/>
      <c r="K488" s="30"/>
      <c r="L488" s="28"/>
      <c r="M488" s="30"/>
      <c r="N488" s="28"/>
    </row>
    <row r="489" spans="5:14" s="1" customFormat="1" ht="13.5">
      <c r="E489" s="30"/>
      <c r="F489" s="28"/>
      <c r="G489" s="30"/>
      <c r="H489" s="28"/>
      <c r="I489" s="30"/>
      <c r="J489" s="28"/>
      <c r="K489" s="30"/>
      <c r="L489" s="28"/>
      <c r="M489" s="30"/>
      <c r="N489" s="28"/>
    </row>
    <row r="490" spans="5:14" s="1" customFormat="1" ht="13.5">
      <c r="E490" s="30"/>
      <c r="F490" s="28"/>
      <c r="G490" s="30"/>
      <c r="H490" s="28"/>
      <c r="I490" s="30"/>
      <c r="J490" s="28"/>
      <c r="K490" s="30"/>
      <c r="L490" s="28"/>
      <c r="M490" s="30"/>
      <c r="N490" s="28"/>
    </row>
    <row r="491" spans="5:14" s="1" customFormat="1" ht="13.5">
      <c r="E491" s="30"/>
      <c r="F491" s="28"/>
      <c r="G491" s="30"/>
      <c r="H491" s="28"/>
      <c r="I491" s="30"/>
      <c r="J491" s="28"/>
      <c r="K491" s="30"/>
      <c r="L491" s="28"/>
      <c r="M491" s="30"/>
      <c r="N491" s="28"/>
    </row>
    <row r="492" spans="5:14" s="1" customFormat="1" ht="13.5">
      <c r="E492" s="30"/>
      <c r="F492" s="28"/>
      <c r="G492" s="30"/>
      <c r="H492" s="28"/>
      <c r="I492" s="30"/>
      <c r="J492" s="28"/>
      <c r="K492" s="30"/>
      <c r="L492" s="28"/>
      <c r="M492" s="30"/>
      <c r="N492" s="28"/>
    </row>
    <row r="493" spans="5:14" s="1" customFormat="1" ht="13.5">
      <c r="E493" s="30"/>
      <c r="F493" s="28"/>
      <c r="G493" s="30"/>
      <c r="H493" s="28"/>
      <c r="I493" s="30"/>
      <c r="J493" s="28"/>
      <c r="K493" s="30"/>
      <c r="L493" s="28"/>
      <c r="M493" s="30"/>
      <c r="N493" s="28"/>
    </row>
    <row r="494" spans="5:14" s="1" customFormat="1" ht="13.5">
      <c r="E494" s="30"/>
      <c r="F494" s="28"/>
      <c r="G494" s="30"/>
      <c r="H494" s="28"/>
      <c r="I494" s="30"/>
      <c r="J494" s="28"/>
      <c r="K494" s="30"/>
      <c r="L494" s="28"/>
      <c r="M494" s="30"/>
      <c r="N494" s="28"/>
    </row>
    <row r="495" spans="5:14" s="1" customFormat="1" ht="13.5">
      <c r="E495" s="30"/>
      <c r="F495" s="28"/>
      <c r="G495" s="30"/>
      <c r="H495" s="28"/>
      <c r="I495" s="30"/>
      <c r="J495" s="28"/>
      <c r="K495" s="30"/>
      <c r="L495" s="28"/>
      <c r="M495" s="30"/>
      <c r="N495" s="28"/>
    </row>
    <row r="496" spans="5:14" s="1" customFormat="1" ht="13.5">
      <c r="E496" s="30"/>
      <c r="F496" s="28"/>
      <c r="G496" s="30"/>
      <c r="H496" s="28"/>
      <c r="I496" s="30"/>
      <c r="J496" s="28"/>
      <c r="K496" s="30"/>
      <c r="L496" s="28"/>
      <c r="M496" s="30"/>
      <c r="N496" s="28"/>
    </row>
    <row r="497" spans="5:14" s="1" customFormat="1" ht="13.5">
      <c r="E497" s="30"/>
      <c r="F497" s="28"/>
      <c r="G497" s="30"/>
      <c r="H497" s="28"/>
      <c r="I497" s="30"/>
      <c r="J497" s="28"/>
      <c r="K497" s="30"/>
      <c r="L497" s="28"/>
      <c r="M497" s="30"/>
      <c r="N497" s="28"/>
    </row>
    <row r="498" spans="5:14" s="1" customFormat="1" ht="13.5">
      <c r="E498" s="30"/>
      <c r="F498" s="28"/>
      <c r="G498" s="30"/>
      <c r="H498" s="28"/>
      <c r="I498" s="30"/>
      <c r="J498" s="28"/>
      <c r="K498" s="30"/>
      <c r="L498" s="28"/>
      <c r="M498" s="30"/>
      <c r="N498" s="28"/>
    </row>
    <row r="499" spans="5:14" s="1" customFormat="1" ht="13.5">
      <c r="E499" s="30"/>
      <c r="F499" s="28"/>
      <c r="G499" s="30"/>
      <c r="H499" s="28"/>
      <c r="I499" s="30"/>
      <c r="J499" s="28"/>
      <c r="K499" s="30"/>
      <c r="L499" s="28"/>
      <c r="M499" s="30"/>
      <c r="N499" s="28"/>
    </row>
    <row r="500" spans="5:14" s="1" customFormat="1" ht="13.5">
      <c r="E500" s="30"/>
      <c r="F500" s="28"/>
      <c r="G500" s="30"/>
      <c r="H500" s="28"/>
      <c r="I500" s="30"/>
      <c r="J500" s="28"/>
      <c r="K500" s="30"/>
      <c r="L500" s="28"/>
      <c r="M500" s="30"/>
      <c r="N500" s="28"/>
    </row>
    <row r="501" spans="5:14" s="1" customFormat="1" ht="13.5">
      <c r="E501" s="30"/>
      <c r="F501" s="28"/>
      <c r="G501" s="30"/>
      <c r="H501" s="28"/>
      <c r="I501" s="30"/>
      <c r="J501" s="28"/>
      <c r="K501" s="30"/>
      <c r="L501" s="28"/>
      <c r="M501" s="30"/>
      <c r="N501" s="28"/>
    </row>
    <row r="502" spans="5:14" s="1" customFormat="1" ht="13.5">
      <c r="E502" s="30"/>
      <c r="F502" s="28"/>
      <c r="G502" s="30"/>
      <c r="H502" s="28"/>
      <c r="I502" s="30"/>
      <c r="J502" s="28"/>
      <c r="K502" s="30"/>
      <c r="L502" s="28"/>
      <c r="M502" s="30"/>
      <c r="N502" s="28"/>
    </row>
    <row r="503" spans="5:14" s="1" customFormat="1" ht="13.5">
      <c r="E503" s="30"/>
      <c r="F503" s="28"/>
      <c r="G503" s="30"/>
      <c r="H503" s="28"/>
      <c r="I503" s="30"/>
      <c r="J503" s="28"/>
      <c r="K503" s="30"/>
      <c r="L503" s="28"/>
      <c r="M503" s="30"/>
      <c r="N503" s="28"/>
    </row>
    <row r="504" spans="5:14" s="1" customFormat="1" ht="13.5">
      <c r="E504" s="30"/>
      <c r="F504" s="28"/>
      <c r="G504" s="30"/>
      <c r="H504" s="28"/>
      <c r="I504" s="30"/>
      <c r="J504" s="28"/>
      <c r="K504" s="30"/>
      <c r="L504" s="28"/>
      <c r="M504" s="30"/>
      <c r="N504" s="28"/>
    </row>
    <row r="505" spans="5:14" s="1" customFormat="1" ht="13.5">
      <c r="E505" s="30"/>
      <c r="F505" s="28"/>
      <c r="G505" s="30"/>
      <c r="H505" s="28"/>
      <c r="I505" s="30"/>
      <c r="J505" s="28"/>
      <c r="K505" s="30"/>
      <c r="L505" s="28"/>
      <c r="M505" s="30"/>
      <c r="N505" s="28"/>
    </row>
    <row r="506" spans="5:14" s="1" customFormat="1" ht="13.5">
      <c r="E506" s="30"/>
      <c r="F506" s="28"/>
      <c r="G506" s="30"/>
      <c r="H506" s="28"/>
      <c r="I506" s="30"/>
      <c r="J506" s="28"/>
      <c r="K506" s="30"/>
      <c r="L506" s="28"/>
      <c r="M506" s="30"/>
      <c r="N506" s="28"/>
    </row>
    <row r="507" spans="5:14" s="1" customFormat="1" ht="13.5">
      <c r="E507" s="30"/>
      <c r="F507" s="28"/>
      <c r="G507" s="30"/>
      <c r="H507" s="28"/>
      <c r="I507" s="30"/>
      <c r="J507" s="28"/>
      <c r="K507" s="30"/>
      <c r="L507" s="28"/>
      <c r="M507" s="30"/>
      <c r="N507" s="28"/>
    </row>
    <row r="508" spans="5:14" s="1" customFormat="1" ht="13.5">
      <c r="E508" s="30"/>
      <c r="F508" s="28"/>
      <c r="G508" s="30"/>
      <c r="H508" s="28"/>
      <c r="I508" s="30"/>
      <c r="J508" s="28"/>
      <c r="K508" s="30"/>
      <c r="L508" s="28"/>
      <c r="M508" s="30"/>
      <c r="N508" s="28"/>
    </row>
    <row r="509" spans="5:14" s="1" customFormat="1" ht="13.5">
      <c r="E509" s="30"/>
      <c r="F509" s="28"/>
      <c r="G509" s="30"/>
      <c r="H509" s="28"/>
      <c r="I509" s="30"/>
      <c r="J509" s="28"/>
      <c r="K509" s="30"/>
      <c r="L509" s="28"/>
      <c r="M509" s="30"/>
      <c r="N509" s="28"/>
    </row>
    <row r="510" spans="5:14" s="1" customFormat="1" ht="13.5">
      <c r="E510" s="30"/>
      <c r="F510" s="28"/>
      <c r="G510" s="30"/>
      <c r="H510" s="28"/>
      <c r="I510" s="30"/>
      <c r="J510" s="28"/>
      <c r="K510" s="30"/>
      <c r="L510" s="28"/>
      <c r="M510" s="30"/>
      <c r="N510" s="28"/>
    </row>
    <row r="511" spans="5:14" s="1" customFormat="1" ht="13.5">
      <c r="E511" s="30"/>
      <c r="F511" s="28"/>
      <c r="G511" s="30"/>
      <c r="H511" s="28"/>
      <c r="I511" s="30"/>
      <c r="J511" s="28"/>
      <c r="K511" s="30"/>
      <c r="L511" s="28"/>
      <c r="M511" s="30"/>
      <c r="N511" s="28"/>
    </row>
    <row r="512" spans="5:14" s="1" customFormat="1" ht="13.5">
      <c r="E512" s="30"/>
      <c r="F512" s="28"/>
      <c r="G512" s="30"/>
      <c r="H512" s="28"/>
      <c r="I512" s="30"/>
      <c r="J512" s="28"/>
      <c r="K512" s="30"/>
      <c r="L512" s="28"/>
      <c r="M512" s="30"/>
      <c r="N512" s="28"/>
    </row>
    <row r="513" spans="5:14" s="1" customFormat="1" ht="13.5">
      <c r="E513" s="30"/>
      <c r="F513" s="28"/>
      <c r="G513" s="30"/>
      <c r="H513" s="28"/>
      <c r="I513" s="30"/>
      <c r="J513" s="28"/>
      <c r="K513" s="30"/>
      <c r="L513" s="28"/>
      <c r="M513" s="30"/>
      <c r="N513" s="28"/>
    </row>
    <row r="514" spans="5:14" s="1" customFormat="1" ht="13.5">
      <c r="E514" s="30"/>
      <c r="F514" s="28"/>
      <c r="G514" s="30"/>
      <c r="H514" s="28"/>
      <c r="I514" s="30"/>
      <c r="J514" s="28"/>
      <c r="K514" s="30"/>
      <c r="L514" s="28"/>
      <c r="M514" s="30"/>
      <c r="N514" s="28"/>
    </row>
    <row r="515" spans="5:14" s="1" customFormat="1" ht="13.5">
      <c r="E515" s="30"/>
      <c r="F515" s="28"/>
      <c r="G515" s="30"/>
      <c r="H515" s="28"/>
      <c r="I515" s="30"/>
      <c r="J515" s="28"/>
      <c r="K515" s="30"/>
      <c r="L515" s="28"/>
      <c r="M515" s="30"/>
      <c r="N515" s="28"/>
    </row>
    <row r="516" spans="5:14" s="1" customFormat="1" ht="13.5">
      <c r="E516" s="30"/>
      <c r="F516" s="28"/>
      <c r="G516" s="30"/>
      <c r="H516" s="28"/>
      <c r="I516" s="30"/>
      <c r="J516" s="28"/>
      <c r="K516" s="30"/>
      <c r="L516" s="28"/>
      <c r="M516" s="30"/>
      <c r="N516" s="28"/>
    </row>
    <row r="517" spans="5:14" s="1" customFormat="1" ht="13.5">
      <c r="E517" s="30"/>
      <c r="F517" s="28"/>
      <c r="G517" s="30"/>
      <c r="H517" s="28"/>
      <c r="I517" s="30"/>
      <c r="J517" s="28"/>
      <c r="K517" s="30"/>
      <c r="L517" s="28"/>
      <c r="M517" s="30"/>
      <c r="N517" s="28"/>
    </row>
    <row r="518" spans="5:14" s="1" customFormat="1" ht="13.5">
      <c r="E518" s="30"/>
      <c r="F518" s="28"/>
      <c r="G518" s="30"/>
      <c r="H518" s="28"/>
      <c r="I518" s="30"/>
      <c r="J518" s="28"/>
      <c r="K518" s="30"/>
      <c r="L518" s="28"/>
      <c r="M518" s="30"/>
      <c r="N518" s="28"/>
    </row>
    <row r="519" spans="5:14" s="1" customFormat="1" ht="13.5">
      <c r="E519" s="30"/>
      <c r="F519" s="28"/>
      <c r="G519" s="30"/>
      <c r="H519" s="28"/>
      <c r="I519" s="30"/>
      <c r="J519" s="28"/>
      <c r="K519" s="30"/>
      <c r="L519" s="28"/>
      <c r="M519" s="30"/>
      <c r="N519" s="28"/>
    </row>
    <row r="520" spans="5:14" s="1" customFormat="1" ht="13.5">
      <c r="E520" s="30"/>
      <c r="F520" s="28"/>
      <c r="G520" s="30"/>
      <c r="H520" s="28"/>
      <c r="I520" s="30"/>
      <c r="J520" s="28"/>
      <c r="K520" s="30"/>
      <c r="L520" s="28"/>
      <c r="M520" s="30"/>
      <c r="N520" s="28"/>
    </row>
    <row r="521" spans="5:14" s="1" customFormat="1" ht="13.5">
      <c r="E521" s="30"/>
      <c r="F521" s="28"/>
      <c r="G521" s="30"/>
      <c r="H521" s="28"/>
      <c r="I521" s="30"/>
      <c r="J521" s="28"/>
      <c r="K521" s="30"/>
      <c r="L521" s="28"/>
      <c r="M521" s="30"/>
      <c r="N521" s="28"/>
    </row>
    <row r="522" spans="5:14" s="1" customFormat="1" ht="13.5">
      <c r="E522" s="30"/>
      <c r="F522" s="28"/>
      <c r="G522" s="30"/>
      <c r="H522" s="28"/>
      <c r="I522" s="30"/>
      <c r="J522" s="28"/>
      <c r="K522" s="30"/>
      <c r="L522" s="28"/>
      <c r="M522" s="30"/>
      <c r="N522" s="28"/>
    </row>
    <row r="523" spans="5:14" s="1" customFormat="1" ht="13.5">
      <c r="E523" s="30"/>
      <c r="F523" s="28"/>
      <c r="G523" s="30"/>
      <c r="H523" s="28"/>
      <c r="I523" s="30"/>
      <c r="J523" s="28"/>
      <c r="K523" s="30"/>
      <c r="L523" s="28"/>
      <c r="M523" s="30"/>
      <c r="N523" s="28"/>
    </row>
    <row r="524" spans="5:14" s="1" customFormat="1" ht="13.5">
      <c r="E524" s="30"/>
      <c r="F524" s="28"/>
      <c r="G524" s="30"/>
      <c r="H524" s="28"/>
      <c r="I524" s="30"/>
      <c r="J524" s="28"/>
      <c r="K524" s="30"/>
      <c r="L524" s="28"/>
      <c r="M524" s="30"/>
      <c r="N524" s="28"/>
    </row>
    <row r="525" spans="5:14" s="1" customFormat="1" ht="13.5">
      <c r="E525" s="30"/>
      <c r="F525" s="28"/>
      <c r="G525" s="30"/>
      <c r="H525" s="28"/>
      <c r="I525" s="30"/>
      <c r="J525" s="28"/>
      <c r="K525" s="30"/>
      <c r="L525" s="28"/>
      <c r="M525" s="30"/>
      <c r="N525" s="28"/>
    </row>
    <row r="526" spans="5:14" s="1" customFormat="1" ht="13.5">
      <c r="E526" s="30"/>
      <c r="F526" s="28"/>
      <c r="G526" s="30"/>
      <c r="H526" s="28"/>
      <c r="I526" s="30"/>
      <c r="J526" s="28"/>
      <c r="K526" s="30"/>
      <c r="L526" s="28"/>
      <c r="M526" s="30"/>
      <c r="N526" s="28"/>
    </row>
    <row r="527" spans="5:14" s="1" customFormat="1" ht="13.5">
      <c r="E527" s="30"/>
      <c r="F527" s="28"/>
      <c r="G527" s="30"/>
      <c r="H527" s="28"/>
      <c r="I527" s="30"/>
      <c r="J527" s="28"/>
      <c r="K527" s="30"/>
      <c r="L527" s="28"/>
      <c r="M527" s="30"/>
      <c r="N527" s="28"/>
    </row>
    <row r="528" spans="5:14" s="1" customFormat="1" ht="13.5">
      <c r="E528" s="30"/>
      <c r="F528" s="28"/>
      <c r="G528" s="30"/>
      <c r="H528" s="28"/>
      <c r="I528" s="30"/>
      <c r="J528" s="28"/>
      <c r="K528" s="30"/>
      <c r="L528" s="28"/>
      <c r="M528" s="30"/>
      <c r="N528" s="28"/>
    </row>
    <row r="529" spans="5:14" s="1" customFormat="1" ht="13.5">
      <c r="E529" s="30"/>
      <c r="F529" s="28"/>
      <c r="G529" s="30"/>
      <c r="H529" s="28"/>
      <c r="I529" s="30"/>
      <c r="J529" s="28"/>
      <c r="K529" s="30"/>
      <c r="L529" s="28"/>
      <c r="M529" s="30"/>
      <c r="N529" s="28"/>
    </row>
    <row r="530" spans="5:14" s="1" customFormat="1" ht="13.5">
      <c r="E530" s="30"/>
      <c r="F530" s="28"/>
      <c r="G530" s="30"/>
      <c r="H530" s="28"/>
      <c r="I530" s="30"/>
      <c r="J530" s="28"/>
      <c r="K530" s="30"/>
      <c r="L530" s="28"/>
      <c r="M530" s="30"/>
      <c r="N530" s="28"/>
    </row>
    <row r="531" spans="5:14" s="1" customFormat="1" ht="13.5">
      <c r="E531" s="30"/>
      <c r="F531" s="28"/>
      <c r="G531" s="30"/>
      <c r="H531" s="28"/>
      <c r="I531" s="30"/>
      <c r="J531" s="28"/>
      <c r="K531" s="30"/>
      <c r="L531" s="28"/>
      <c r="M531" s="30"/>
      <c r="N531" s="28"/>
    </row>
    <row r="532" spans="5:14" s="1" customFormat="1" ht="13.5">
      <c r="E532" s="30"/>
      <c r="F532" s="28"/>
      <c r="G532" s="30"/>
      <c r="H532" s="28"/>
      <c r="I532" s="30"/>
      <c r="J532" s="28"/>
      <c r="K532" s="30"/>
      <c r="L532" s="28"/>
      <c r="M532" s="30"/>
      <c r="N532" s="28"/>
    </row>
    <row r="533" spans="5:14" s="1" customFormat="1" ht="13.5">
      <c r="E533" s="30"/>
      <c r="F533" s="28"/>
      <c r="G533" s="30"/>
      <c r="H533" s="28"/>
      <c r="I533" s="30"/>
      <c r="J533" s="28"/>
      <c r="K533" s="30"/>
      <c r="L533" s="28"/>
      <c r="M533" s="30"/>
      <c r="N533" s="28"/>
    </row>
    <row r="534" spans="5:14" s="1" customFormat="1" ht="13.5">
      <c r="E534" s="30"/>
      <c r="F534" s="28"/>
      <c r="G534" s="30"/>
      <c r="H534" s="28"/>
      <c r="I534" s="30"/>
      <c r="J534" s="28"/>
      <c r="K534" s="30"/>
      <c r="L534" s="28"/>
      <c r="M534" s="30"/>
      <c r="N534" s="28"/>
    </row>
    <row r="535" spans="5:14" s="1" customFormat="1" ht="13.5">
      <c r="E535" s="30"/>
      <c r="F535" s="28"/>
      <c r="G535" s="30"/>
      <c r="H535" s="28"/>
      <c r="I535" s="30"/>
      <c r="J535" s="28"/>
      <c r="K535" s="30"/>
      <c r="L535" s="28"/>
      <c r="M535" s="30"/>
      <c r="N535" s="28"/>
    </row>
    <row r="536" spans="5:14" s="1" customFormat="1" ht="13.5">
      <c r="E536" s="30"/>
      <c r="F536" s="28"/>
      <c r="G536" s="30"/>
      <c r="H536" s="28"/>
      <c r="I536" s="30"/>
      <c r="J536" s="28"/>
      <c r="K536" s="30"/>
      <c r="L536" s="28"/>
      <c r="M536" s="30"/>
      <c r="N536" s="28"/>
    </row>
    <row r="537" spans="5:14" s="1" customFormat="1" ht="13.5">
      <c r="E537" s="30"/>
      <c r="F537" s="28"/>
      <c r="G537" s="30"/>
      <c r="H537" s="28"/>
      <c r="I537" s="30"/>
      <c r="J537" s="28"/>
      <c r="K537" s="30"/>
      <c r="L537" s="28"/>
      <c r="M537" s="30"/>
      <c r="N537" s="28"/>
    </row>
    <row r="538" spans="5:14" s="1" customFormat="1" ht="13.5">
      <c r="E538" s="30"/>
      <c r="F538" s="28"/>
      <c r="G538" s="30"/>
      <c r="H538" s="28"/>
      <c r="I538" s="30"/>
      <c r="J538" s="28"/>
      <c r="K538" s="30"/>
      <c r="L538" s="28"/>
      <c r="M538" s="30"/>
      <c r="N538" s="28"/>
    </row>
    <row r="539" spans="5:14" s="1" customFormat="1" ht="13.5">
      <c r="E539" s="30"/>
      <c r="F539" s="28"/>
      <c r="G539" s="30"/>
      <c r="H539" s="28"/>
      <c r="I539" s="30"/>
      <c r="J539" s="28"/>
      <c r="K539" s="30"/>
      <c r="L539" s="28"/>
      <c r="M539" s="30"/>
      <c r="N539" s="28"/>
    </row>
    <row r="540" spans="5:14" s="1" customFormat="1" ht="13.5">
      <c r="E540" s="30"/>
      <c r="F540" s="28"/>
      <c r="G540" s="30"/>
      <c r="H540" s="28"/>
      <c r="I540" s="30"/>
      <c r="J540" s="28"/>
      <c r="K540" s="30"/>
      <c r="L540" s="28"/>
      <c r="M540" s="30"/>
      <c r="N540" s="28"/>
    </row>
    <row r="541" spans="5:14" s="1" customFormat="1" ht="13.5">
      <c r="E541" s="30"/>
      <c r="F541" s="28"/>
      <c r="G541" s="30"/>
      <c r="H541" s="28"/>
      <c r="I541" s="30"/>
      <c r="J541" s="28"/>
      <c r="K541" s="30"/>
      <c r="L541" s="28"/>
      <c r="M541" s="30"/>
      <c r="N541" s="28"/>
    </row>
    <row r="542" spans="5:14" s="1" customFormat="1" ht="13.5">
      <c r="E542" s="30"/>
      <c r="F542" s="28"/>
      <c r="G542" s="30"/>
      <c r="H542" s="28"/>
      <c r="I542" s="30"/>
      <c r="J542" s="28"/>
      <c r="K542" s="30"/>
      <c r="L542" s="28"/>
      <c r="M542" s="30"/>
      <c r="N542" s="28"/>
    </row>
    <row r="543" spans="5:14" s="1" customFormat="1" ht="13.5">
      <c r="E543" s="30"/>
      <c r="F543" s="28"/>
      <c r="G543" s="30"/>
      <c r="H543" s="28"/>
      <c r="I543" s="30"/>
      <c r="J543" s="28"/>
      <c r="K543" s="30"/>
      <c r="L543" s="28"/>
      <c r="M543" s="30"/>
      <c r="N543" s="28"/>
    </row>
    <row r="544" spans="5:14" s="1" customFormat="1" ht="13.5">
      <c r="E544" s="30"/>
      <c r="F544" s="28"/>
      <c r="G544" s="30"/>
      <c r="H544" s="28"/>
      <c r="I544" s="30"/>
      <c r="J544" s="28"/>
      <c r="K544" s="30"/>
      <c r="L544" s="28"/>
      <c r="M544" s="30"/>
      <c r="N544" s="28"/>
    </row>
    <row r="545" spans="5:14" s="1" customFormat="1" ht="13.5">
      <c r="E545" s="30"/>
      <c r="F545" s="28"/>
      <c r="G545" s="30"/>
      <c r="H545" s="28"/>
      <c r="I545" s="30"/>
      <c r="J545" s="28"/>
      <c r="K545" s="30"/>
      <c r="L545" s="28"/>
      <c r="M545" s="30"/>
      <c r="N545" s="28"/>
    </row>
    <row r="546" spans="5:14" s="1" customFormat="1" ht="13.5">
      <c r="E546" s="30"/>
      <c r="F546" s="28"/>
      <c r="G546" s="30"/>
      <c r="H546" s="28"/>
      <c r="I546" s="30"/>
      <c r="J546" s="28"/>
      <c r="K546" s="30"/>
      <c r="L546" s="28"/>
      <c r="M546" s="30"/>
      <c r="N546" s="28"/>
    </row>
    <row r="547" spans="5:14" s="1" customFormat="1" ht="13.5">
      <c r="E547" s="30"/>
      <c r="F547" s="28"/>
      <c r="G547" s="30"/>
      <c r="H547" s="28"/>
      <c r="I547" s="30"/>
      <c r="J547" s="28"/>
      <c r="K547" s="30"/>
      <c r="L547" s="28"/>
      <c r="M547" s="30"/>
      <c r="N547" s="28"/>
    </row>
    <row r="548" spans="5:14" s="1" customFormat="1" ht="13.5">
      <c r="E548" s="30"/>
      <c r="F548" s="28"/>
      <c r="G548" s="30"/>
      <c r="H548" s="28"/>
      <c r="I548" s="30"/>
      <c r="J548" s="28"/>
      <c r="K548" s="30"/>
      <c r="L548" s="28"/>
      <c r="M548" s="30"/>
      <c r="N548" s="28"/>
    </row>
    <row r="549" spans="5:14" s="1" customFormat="1" ht="13.5">
      <c r="E549" s="30"/>
      <c r="F549" s="28"/>
      <c r="G549" s="30"/>
      <c r="H549" s="28"/>
      <c r="I549" s="30"/>
      <c r="J549" s="28"/>
      <c r="K549" s="30"/>
      <c r="L549" s="28"/>
      <c r="M549" s="30"/>
      <c r="N549" s="28"/>
    </row>
    <row r="550" spans="5:14" s="1" customFormat="1" ht="13.5">
      <c r="E550" s="30"/>
      <c r="F550" s="28"/>
      <c r="G550" s="30"/>
      <c r="H550" s="28"/>
      <c r="I550" s="30"/>
      <c r="J550" s="28"/>
      <c r="K550" s="30"/>
      <c r="L550" s="28"/>
      <c r="M550" s="30"/>
      <c r="N550" s="28"/>
    </row>
    <row r="551" spans="5:14" s="1" customFormat="1" ht="13.5">
      <c r="E551" s="30"/>
      <c r="F551" s="28"/>
      <c r="G551" s="30"/>
      <c r="H551" s="28"/>
      <c r="I551" s="30"/>
      <c r="J551" s="28"/>
      <c r="K551" s="30"/>
      <c r="L551" s="28"/>
      <c r="M551" s="30"/>
      <c r="N551" s="28"/>
    </row>
    <row r="552" spans="5:14" s="1" customFormat="1" ht="13.5">
      <c r="E552" s="30"/>
      <c r="F552" s="28"/>
      <c r="G552" s="30"/>
      <c r="H552" s="28"/>
      <c r="I552" s="30"/>
      <c r="J552" s="28"/>
      <c r="K552" s="30"/>
      <c r="L552" s="28"/>
      <c r="M552" s="30"/>
      <c r="N552" s="28"/>
    </row>
    <row r="553" spans="5:14" s="1" customFormat="1" ht="13.5">
      <c r="E553" s="30"/>
      <c r="F553" s="28"/>
      <c r="G553" s="30"/>
      <c r="H553" s="28"/>
      <c r="I553" s="30"/>
      <c r="J553" s="28"/>
      <c r="K553" s="30"/>
      <c r="L553" s="28"/>
      <c r="M553" s="30"/>
      <c r="N553" s="28"/>
    </row>
    <row r="554" spans="5:14" s="1" customFormat="1" ht="13.5">
      <c r="E554" s="30"/>
      <c r="F554" s="28"/>
      <c r="G554" s="30"/>
      <c r="H554" s="28"/>
      <c r="I554" s="30"/>
      <c r="J554" s="28"/>
      <c r="K554" s="30"/>
      <c r="L554" s="28"/>
      <c r="M554" s="30"/>
      <c r="N554" s="28"/>
    </row>
    <row r="555" spans="5:14" s="1" customFormat="1" ht="13.5">
      <c r="E555" s="30"/>
      <c r="F555" s="28"/>
      <c r="G555" s="30"/>
      <c r="H555" s="28"/>
      <c r="I555" s="30"/>
      <c r="J555" s="28"/>
      <c r="K555" s="30"/>
      <c r="L555" s="28"/>
      <c r="M555" s="30"/>
      <c r="N555" s="28"/>
    </row>
    <row r="556" spans="5:14" s="1" customFormat="1" ht="13.5">
      <c r="E556" s="30"/>
      <c r="F556" s="28"/>
      <c r="G556" s="30"/>
      <c r="H556" s="28"/>
      <c r="I556" s="30"/>
      <c r="J556" s="28"/>
      <c r="K556" s="30"/>
      <c r="L556" s="28"/>
      <c r="M556" s="30"/>
      <c r="N556" s="28"/>
    </row>
    <row r="557" spans="5:14" s="1" customFormat="1" ht="13.5">
      <c r="E557" s="30"/>
      <c r="F557" s="28"/>
      <c r="G557" s="30"/>
      <c r="H557" s="28"/>
      <c r="I557" s="30"/>
      <c r="J557" s="28"/>
      <c r="K557" s="30"/>
      <c r="L557" s="28"/>
      <c r="M557" s="30"/>
      <c r="N557" s="28"/>
    </row>
    <row r="558" spans="5:14" s="1" customFormat="1" ht="13.5">
      <c r="E558" s="30"/>
      <c r="F558" s="28"/>
      <c r="G558" s="30"/>
      <c r="H558" s="28"/>
      <c r="I558" s="30"/>
      <c r="J558" s="28"/>
      <c r="K558" s="30"/>
      <c r="L558" s="28"/>
      <c r="M558" s="30"/>
      <c r="N558" s="28"/>
    </row>
    <row r="559" spans="5:14" s="1" customFormat="1" ht="13.5">
      <c r="E559" s="30"/>
      <c r="F559" s="28"/>
      <c r="G559" s="30"/>
      <c r="H559" s="28"/>
      <c r="I559" s="30"/>
      <c r="J559" s="28"/>
      <c r="K559" s="30"/>
      <c r="L559" s="28"/>
      <c r="M559" s="30"/>
      <c r="N559" s="28"/>
    </row>
    <row r="560" spans="5:14" s="1" customFormat="1" ht="13.5">
      <c r="E560" s="30"/>
      <c r="F560" s="28"/>
      <c r="G560" s="30"/>
      <c r="H560" s="28"/>
      <c r="I560" s="30"/>
      <c r="J560" s="28"/>
      <c r="K560" s="30"/>
      <c r="L560" s="28"/>
      <c r="M560" s="30"/>
      <c r="N560" s="28"/>
    </row>
    <row r="561" spans="5:14" s="1" customFormat="1" ht="13.5">
      <c r="E561" s="30"/>
      <c r="F561" s="28"/>
      <c r="G561" s="30"/>
      <c r="H561" s="28"/>
      <c r="I561" s="30"/>
      <c r="J561" s="28"/>
      <c r="K561" s="30"/>
      <c r="L561" s="28"/>
      <c r="M561" s="30"/>
      <c r="N561" s="28"/>
    </row>
    <row r="562" spans="5:14" s="1" customFormat="1" ht="13.5">
      <c r="E562" s="30"/>
      <c r="F562" s="28"/>
      <c r="G562" s="30"/>
      <c r="H562" s="28"/>
      <c r="I562" s="30"/>
      <c r="J562" s="28"/>
      <c r="K562" s="30"/>
      <c r="L562" s="28"/>
      <c r="M562" s="30"/>
      <c r="N562" s="28"/>
    </row>
    <row r="563" spans="5:14" s="1" customFormat="1" ht="13.5">
      <c r="E563" s="30"/>
      <c r="F563" s="28"/>
      <c r="G563" s="30"/>
      <c r="H563" s="28"/>
      <c r="I563" s="30"/>
      <c r="J563" s="28"/>
      <c r="K563" s="30"/>
      <c r="L563" s="28"/>
      <c r="M563" s="30"/>
      <c r="N563" s="28"/>
    </row>
    <row r="564" spans="5:14" s="1" customFormat="1" ht="13.5">
      <c r="E564" s="30"/>
      <c r="F564" s="28"/>
      <c r="G564" s="30"/>
      <c r="H564" s="28"/>
      <c r="I564" s="30"/>
      <c r="J564" s="28"/>
      <c r="K564" s="30"/>
      <c r="L564" s="28"/>
      <c r="M564" s="30"/>
      <c r="N564" s="28"/>
    </row>
    <row r="565" spans="5:14" s="1" customFormat="1" ht="13.5">
      <c r="E565" s="30"/>
      <c r="F565" s="28"/>
      <c r="G565" s="30"/>
      <c r="H565" s="28"/>
      <c r="I565" s="30"/>
      <c r="J565" s="28"/>
      <c r="K565" s="30"/>
      <c r="L565" s="28"/>
      <c r="M565" s="30"/>
      <c r="N565" s="28"/>
    </row>
    <row r="566" spans="5:14" s="1" customFormat="1" ht="13.5">
      <c r="E566" s="30"/>
      <c r="F566" s="28"/>
      <c r="G566" s="30"/>
      <c r="H566" s="28"/>
      <c r="I566" s="30"/>
      <c r="J566" s="28"/>
      <c r="K566" s="30"/>
      <c r="L566" s="28"/>
      <c r="M566" s="30"/>
      <c r="N566" s="28"/>
    </row>
    <row r="567" spans="5:14" s="1" customFormat="1" ht="13.5">
      <c r="E567" s="30"/>
      <c r="F567" s="28"/>
      <c r="G567" s="30"/>
      <c r="H567" s="28"/>
      <c r="I567" s="30"/>
      <c r="J567" s="28"/>
      <c r="K567" s="30"/>
      <c r="L567" s="28"/>
      <c r="M567" s="30"/>
      <c r="N567" s="28"/>
    </row>
    <row r="568" spans="5:14" s="1" customFormat="1" ht="13.5">
      <c r="E568" s="30"/>
      <c r="F568" s="28"/>
      <c r="G568" s="30"/>
      <c r="H568" s="28"/>
      <c r="I568" s="30"/>
      <c r="J568" s="28"/>
      <c r="K568" s="30"/>
      <c r="L568" s="28"/>
      <c r="M568" s="30"/>
      <c r="N568" s="28"/>
    </row>
    <row r="569" spans="5:14" s="1" customFormat="1" ht="13.5">
      <c r="E569" s="30"/>
      <c r="F569" s="28"/>
      <c r="G569" s="30"/>
      <c r="H569" s="28"/>
      <c r="I569" s="30"/>
      <c r="J569" s="28"/>
      <c r="K569" s="30"/>
      <c r="L569" s="28"/>
      <c r="M569" s="30"/>
      <c r="N569" s="28"/>
    </row>
    <row r="570" spans="5:14" s="1" customFormat="1" ht="13.5">
      <c r="E570" s="30"/>
      <c r="F570" s="28"/>
      <c r="G570" s="30"/>
      <c r="H570" s="28"/>
      <c r="I570" s="30"/>
      <c r="J570" s="28"/>
      <c r="K570" s="30"/>
      <c r="L570" s="28"/>
      <c r="M570" s="30"/>
      <c r="N570" s="28"/>
    </row>
    <row r="571" spans="5:14" s="1" customFormat="1" ht="13.5">
      <c r="E571" s="30"/>
      <c r="F571" s="28"/>
      <c r="G571" s="30"/>
      <c r="H571" s="28"/>
      <c r="I571" s="30"/>
      <c r="J571" s="28"/>
      <c r="K571" s="30"/>
      <c r="L571" s="28"/>
      <c r="M571" s="30"/>
      <c r="N571" s="28"/>
    </row>
    <row r="572" spans="5:14" s="1" customFormat="1" ht="13.5">
      <c r="E572" s="30"/>
      <c r="F572" s="28"/>
      <c r="G572" s="30"/>
      <c r="H572" s="28"/>
      <c r="I572" s="30"/>
      <c r="J572" s="28"/>
      <c r="K572" s="30"/>
      <c r="L572" s="28"/>
      <c r="M572" s="30"/>
      <c r="N572" s="28"/>
    </row>
    <row r="573" spans="5:14" s="1" customFormat="1" ht="13.5">
      <c r="E573" s="30"/>
      <c r="F573" s="28"/>
      <c r="G573" s="30"/>
      <c r="H573" s="28"/>
      <c r="I573" s="30"/>
      <c r="J573" s="28"/>
      <c r="K573" s="30"/>
      <c r="L573" s="28"/>
      <c r="M573" s="30"/>
      <c r="N573" s="28"/>
    </row>
    <row r="574" spans="5:14" s="1" customFormat="1" ht="13.5">
      <c r="E574" s="30"/>
      <c r="F574" s="28"/>
      <c r="G574" s="30"/>
      <c r="H574" s="28"/>
      <c r="I574" s="30"/>
      <c r="J574" s="28"/>
      <c r="K574" s="30"/>
      <c r="L574" s="28"/>
      <c r="M574" s="30"/>
      <c r="N574" s="28"/>
    </row>
    <row r="575" spans="5:14" s="1" customFormat="1" ht="13.5">
      <c r="E575" s="30"/>
      <c r="F575" s="28"/>
      <c r="G575" s="30"/>
      <c r="H575" s="28"/>
      <c r="I575" s="30"/>
      <c r="J575" s="28"/>
      <c r="K575" s="30"/>
      <c r="L575" s="28"/>
      <c r="M575" s="30"/>
      <c r="N575" s="28"/>
    </row>
    <row r="576" spans="5:14" s="1" customFormat="1" ht="13.5">
      <c r="E576" s="30"/>
      <c r="F576" s="28"/>
      <c r="G576" s="30"/>
      <c r="H576" s="28"/>
      <c r="I576" s="30"/>
      <c r="J576" s="28"/>
      <c r="K576" s="30"/>
      <c r="L576" s="28"/>
      <c r="M576" s="30"/>
      <c r="N576" s="28"/>
    </row>
    <row r="577" spans="5:14" s="1" customFormat="1" ht="13.5">
      <c r="E577" s="30"/>
      <c r="F577" s="28"/>
      <c r="G577" s="30"/>
      <c r="H577" s="28"/>
      <c r="I577" s="30"/>
      <c r="J577" s="28"/>
      <c r="K577" s="30"/>
      <c r="L577" s="28"/>
      <c r="M577" s="30"/>
      <c r="N577" s="28"/>
    </row>
    <row r="578" spans="5:14" s="1" customFormat="1" ht="13.5">
      <c r="E578" s="30"/>
      <c r="F578" s="28"/>
      <c r="G578" s="30"/>
      <c r="H578" s="28"/>
      <c r="I578" s="30"/>
      <c r="J578" s="28"/>
      <c r="K578" s="30"/>
      <c r="L578" s="28"/>
      <c r="M578" s="30"/>
      <c r="N578" s="28"/>
    </row>
    <row r="579" spans="5:14" s="1" customFormat="1" ht="13.5">
      <c r="E579" s="30"/>
      <c r="F579" s="28"/>
      <c r="G579" s="30"/>
      <c r="H579" s="28"/>
      <c r="I579" s="30"/>
      <c r="J579" s="28"/>
      <c r="K579" s="30"/>
      <c r="L579" s="28"/>
      <c r="M579" s="30"/>
      <c r="N579" s="28"/>
    </row>
    <row r="580" spans="5:14" s="1" customFormat="1" ht="13.5">
      <c r="E580" s="30"/>
      <c r="F580" s="28"/>
      <c r="G580" s="30"/>
      <c r="H580" s="28"/>
      <c r="I580" s="30"/>
      <c r="J580" s="28"/>
      <c r="K580" s="30"/>
      <c r="L580" s="28"/>
      <c r="M580" s="30"/>
      <c r="N580" s="28"/>
    </row>
    <row r="581" spans="5:14" s="1" customFormat="1" ht="13.5">
      <c r="E581" s="30"/>
      <c r="F581" s="28"/>
      <c r="G581" s="30"/>
      <c r="H581" s="28"/>
      <c r="I581" s="30"/>
      <c r="J581" s="28"/>
      <c r="K581" s="30"/>
      <c r="L581" s="28"/>
      <c r="M581" s="30"/>
      <c r="N581" s="28"/>
    </row>
    <row r="582" spans="5:14" s="1" customFormat="1" ht="13.5">
      <c r="E582" s="30"/>
      <c r="F582" s="28"/>
      <c r="G582" s="30"/>
      <c r="H582" s="28"/>
      <c r="I582" s="30"/>
      <c r="J582" s="28"/>
      <c r="K582" s="30"/>
      <c r="L582" s="28"/>
      <c r="M582" s="30"/>
      <c r="N582" s="28"/>
    </row>
    <row r="583" spans="5:14" s="1" customFormat="1" ht="13.5">
      <c r="E583" s="30"/>
      <c r="F583" s="28"/>
      <c r="G583" s="30"/>
      <c r="H583" s="28"/>
      <c r="I583" s="30"/>
      <c r="J583" s="28"/>
      <c r="K583" s="30"/>
      <c r="L583" s="28"/>
      <c r="M583" s="30"/>
      <c r="N583" s="28"/>
    </row>
    <row r="584" spans="5:14" s="1" customFormat="1" ht="13.5">
      <c r="E584" s="30"/>
      <c r="F584" s="28"/>
      <c r="G584" s="30"/>
      <c r="H584" s="28"/>
      <c r="I584" s="30"/>
      <c r="J584" s="28"/>
      <c r="K584" s="30"/>
      <c r="L584" s="28"/>
      <c r="M584" s="30"/>
      <c r="N584" s="28"/>
    </row>
    <row r="585" spans="5:14" s="1" customFormat="1" ht="13.5">
      <c r="E585" s="30"/>
      <c r="F585" s="28"/>
      <c r="G585" s="30"/>
      <c r="H585" s="28"/>
      <c r="I585" s="30"/>
      <c r="J585" s="28"/>
      <c r="K585" s="30"/>
      <c r="L585" s="28"/>
      <c r="M585" s="30"/>
      <c r="N585" s="28"/>
    </row>
    <row r="586" spans="5:14" s="1" customFormat="1" ht="13.5">
      <c r="E586" s="30"/>
      <c r="F586" s="28"/>
      <c r="G586" s="30"/>
      <c r="H586" s="28"/>
      <c r="I586" s="30"/>
      <c r="J586" s="28"/>
      <c r="K586" s="30"/>
      <c r="L586" s="28"/>
      <c r="M586" s="30"/>
      <c r="N586" s="28"/>
    </row>
    <row r="587" spans="5:14" s="1" customFormat="1" ht="13.5">
      <c r="E587" s="30"/>
      <c r="F587" s="28"/>
      <c r="G587" s="30"/>
      <c r="H587" s="28"/>
      <c r="I587" s="30"/>
      <c r="J587" s="28"/>
      <c r="K587" s="30"/>
      <c r="L587" s="28"/>
      <c r="M587" s="30"/>
      <c r="N587" s="28"/>
    </row>
    <row r="588" spans="5:14" s="1" customFormat="1" ht="13.5">
      <c r="E588" s="30"/>
      <c r="F588" s="28"/>
      <c r="G588" s="30"/>
      <c r="H588" s="28"/>
      <c r="I588" s="30"/>
      <c r="J588" s="28"/>
      <c r="K588" s="30"/>
      <c r="L588" s="28"/>
      <c r="M588" s="30"/>
      <c r="N588" s="28"/>
    </row>
    <row r="589" spans="5:14" s="1" customFormat="1" ht="13.5">
      <c r="E589" s="30"/>
      <c r="F589" s="28"/>
      <c r="G589" s="30"/>
      <c r="H589" s="28"/>
      <c r="I589" s="30"/>
      <c r="J589" s="28"/>
      <c r="K589" s="30"/>
      <c r="L589" s="28"/>
      <c r="M589" s="30"/>
      <c r="N589" s="28"/>
    </row>
    <row r="590" spans="5:14" s="1" customFormat="1" ht="13.5">
      <c r="E590" s="30"/>
      <c r="F590" s="28"/>
      <c r="G590" s="30"/>
      <c r="H590" s="28"/>
      <c r="I590" s="30"/>
      <c r="J590" s="28"/>
      <c r="K590" s="30"/>
      <c r="L590" s="28"/>
      <c r="M590" s="30"/>
      <c r="N590" s="28"/>
    </row>
    <row r="591" spans="5:14" s="1" customFormat="1" ht="13.5">
      <c r="E591" s="30"/>
      <c r="F591" s="28"/>
      <c r="G591" s="30"/>
      <c r="H591" s="28"/>
      <c r="I591" s="30"/>
      <c r="J591" s="28"/>
      <c r="K591" s="30"/>
      <c r="L591" s="28"/>
      <c r="M591" s="30"/>
      <c r="N591" s="28"/>
    </row>
    <row r="592" spans="5:14" s="1" customFormat="1" ht="13.5">
      <c r="E592" s="30"/>
      <c r="F592" s="28"/>
      <c r="G592" s="30"/>
      <c r="H592" s="28"/>
      <c r="I592" s="30"/>
      <c r="J592" s="28"/>
      <c r="K592" s="30"/>
      <c r="L592" s="28"/>
      <c r="M592" s="30"/>
      <c r="N592" s="28"/>
    </row>
    <row r="593" spans="5:14" s="1" customFormat="1" ht="13.5">
      <c r="E593" s="30"/>
      <c r="F593" s="28"/>
      <c r="G593" s="30"/>
      <c r="H593" s="28"/>
      <c r="I593" s="30"/>
      <c r="J593" s="28"/>
      <c r="K593" s="30"/>
      <c r="L593" s="28"/>
      <c r="M593" s="30"/>
      <c r="N593" s="28"/>
    </row>
    <row r="594" spans="5:14" s="1" customFormat="1" ht="13.5">
      <c r="E594" s="30"/>
      <c r="F594" s="28"/>
      <c r="G594" s="30"/>
      <c r="H594" s="28"/>
      <c r="I594" s="30"/>
      <c r="J594" s="28"/>
      <c r="K594" s="30"/>
      <c r="L594" s="28"/>
      <c r="M594" s="30"/>
      <c r="N594" s="28"/>
    </row>
    <row r="595" spans="5:14" s="1" customFormat="1" ht="13.5">
      <c r="E595" s="30"/>
      <c r="F595" s="28"/>
      <c r="G595" s="30"/>
      <c r="H595" s="28"/>
      <c r="I595" s="30"/>
      <c r="J595" s="28"/>
      <c r="K595" s="30"/>
      <c r="L595" s="28"/>
      <c r="M595" s="30"/>
      <c r="N595" s="28"/>
    </row>
    <row r="596" spans="5:14" s="1" customFormat="1" ht="13.5">
      <c r="E596" s="30"/>
      <c r="F596" s="28"/>
      <c r="G596" s="30"/>
      <c r="H596" s="28"/>
      <c r="I596" s="30"/>
      <c r="J596" s="28"/>
      <c r="K596" s="30"/>
      <c r="L596" s="28"/>
      <c r="M596" s="30"/>
      <c r="N596" s="28"/>
    </row>
    <row r="597" spans="5:14" s="1" customFormat="1" ht="13.5">
      <c r="E597" s="30"/>
      <c r="F597" s="28"/>
      <c r="G597" s="30"/>
      <c r="H597" s="28"/>
      <c r="I597" s="30"/>
      <c r="J597" s="28"/>
      <c r="K597" s="30"/>
      <c r="L597" s="28"/>
      <c r="M597" s="30"/>
      <c r="N597" s="28"/>
    </row>
    <row r="598" spans="5:14" s="1" customFormat="1" ht="13.5">
      <c r="E598" s="30"/>
      <c r="F598" s="28"/>
      <c r="G598" s="30"/>
      <c r="H598" s="28"/>
      <c r="I598" s="30"/>
      <c r="J598" s="28"/>
      <c r="K598" s="30"/>
      <c r="L598" s="28"/>
      <c r="M598" s="30"/>
      <c r="N598" s="28"/>
    </row>
    <row r="599" spans="5:14" s="1" customFormat="1" ht="13.5">
      <c r="E599" s="30"/>
      <c r="F599" s="28"/>
      <c r="G599" s="30"/>
      <c r="H599" s="28"/>
      <c r="I599" s="30"/>
      <c r="J599" s="28"/>
      <c r="K599" s="30"/>
      <c r="L599" s="28"/>
      <c r="M599" s="30"/>
      <c r="N599" s="28"/>
    </row>
    <row r="600" spans="5:14" s="1" customFormat="1" ht="13.5">
      <c r="E600" s="30"/>
      <c r="F600" s="28"/>
      <c r="G600" s="30"/>
      <c r="H600" s="28"/>
      <c r="I600" s="30"/>
      <c r="J600" s="28"/>
      <c r="K600" s="30"/>
      <c r="L600" s="28"/>
      <c r="M600" s="30"/>
      <c r="N600" s="28"/>
    </row>
    <row r="601" spans="5:14" s="1" customFormat="1" ht="13.5">
      <c r="E601" s="30"/>
      <c r="F601" s="28"/>
      <c r="G601" s="30"/>
      <c r="H601" s="28"/>
      <c r="I601" s="30"/>
      <c r="J601" s="28"/>
      <c r="K601" s="30"/>
      <c r="L601" s="28"/>
      <c r="M601" s="30"/>
      <c r="N601" s="28"/>
    </row>
    <row r="602" spans="5:14" s="1" customFormat="1" ht="13.5">
      <c r="E602" s="30"/>
      <c r="F602" s="28"/>
      <c r="G602" s="30"/>
      <c r="H602" s="28"/>
      <c r="I602" s="30"/>
      <c r="J602" s="28"/>
      <c r="K602" s="30"/>
      <c r="L602" s="28"/>
      <c r="M602" s="30"/>
      <c r="N602" s="28"/>
    </row>
    <row r="603" spans="5:14" s="1" customFormat="1" ht="13.5">
      <c r="E603" s="30"/>
      <c r="F603" s="28"/>
      <c r="G603" s="30"/>
      <c r="H603" s="28"/>
      <c r="I603" s="30"/>
      <c r="J603" s="28"/>
      <c r="K603" s="30"/>
      <c r="L603" s="28"/>
      <c r="M603" s="30"/>
      <c r="N603" s="28"/>
    </row>
    <row r="604" spans="5:14" s="1" customFormat="1" ht="13.5">
      <c r="E604" s="30"/>
      <c r="F604" s="28"/>
      <c r="G604" s="30"/>
      <c r="H604" s="28"/>
      <c r="I604" s="30"/>
      <c r="J604" s="28"/>
      <c r="K604" s="30"/>
      <c r="L604" s="28"/>
      <c r="M604" s="30"/>
      <c r="N604" s="28"/>
    </row>
    <row r="605" spans="5:14" s="1" customFormat="1" ht="13.5">
      <c r="E605" s="30"/>
      <c r="F605" s="28"/>
      <c r="G605" s="30"/>
      <c r="H605" s="28"/>
      <c r="I605" s="30"/>
      <c r="J605" s="28"/>
      <c r="K605" s="30"/>
      <c r="L605" s="28"/>
      <c r="M605" s="30"/>
      <c r="N605" s="28"/>
    </row>
    <row r="606" spans="5:14" s="1" customFormat="1" ht="13.5">
      <c r="E606" s="30"/>
      <c r="F606" s="28"/>
      <c r="G606" s="30"/>
      <c r="H606" s="28"/>
      <c r="I606" s="30"/>
      <c r="J606" s="28"/>
      <c r="K606" s="30"/>
      <c r="L606" s="28"/>
      <c r="M606" s="30"/>
      <c r="N606" s="28"/>
    </row>
    <row r="607" spans="5:14" s="1" customFormat="1" ht="13.5">
      <c r="E607" s="30"/>
      <c r="F607" s="28"/>
      <c r="G607" s="30"/>
      <c r="H607" s="28"/>
      <c r="I607" s="30"/>
      <c r="J607" s="28"/>
      <c r="K607" s="30"/>
      <c r="L607" s="28"/>
      <c r="M607" s="30"/>
      <c r="N607" s="28"/>
    </row>
  </sheetData>
  <sheetProtection password="DBB9" sheet="1" objects="1" scenarios="1"/>
  <mergeCells count="80">
    <mergeCell ref="M32:N32"/>
    <mergeCell ref="K32:L32"/>
    <mergeCell ref="K12:L12"/>
    <mergeCell ref="K29:L29"/>
    <mergeCell ref="C4:N4"/>
    <mergeCell ref="K31:L31"/>
    <mergeCell ref="M31:N31"/>
    <mergeCell ref="M29:N29"/>
    <mergeCell ref="E30:F30"/>
    <mergeCell ref="G30:H30"/>
    <mergeCell ref="M30:N30"/>
    <mergeCell ref="M12:N12"/>
    <mergeCell ref="K30:L30"/>
    <mergeCell ref="G31:H31"/>
    <mergeCell ref="C6:G6"/>
    <mergeCell ref="C8:G8"/>
    <mergeCell ref="E29:F29"/>
    <mergeCell ref="G29:H29"/>
    <mergeCell ref="C10:G10"/>
    <mergeCell ref="C18:D18"/>
    <mergeCell ref="C19:D19"/>
    <mergeCell ref="C20:D20"/>
    <mergeCell ref="C21:D21"/>
    <mergeCell ref="C22:D22"/>
    <mergeCell ref="E12:F12"/>
    <mergeCell ref="G12:H12"/>
    <mergeCell ref="C30:D30"/>
    <mergeCell ref="C31:D31"/>
    <mergeCell ref="I31:J31"/>
    <mergeCell ref="E32:F32"/>
    <mergeCell ref="E31:F31"/>
    <mergeCell ref="G32:H32"/>
    <mergeCell ref="I12:J12"/>
    <mergeCell ref="I29:J29"/>
    <mergeCell ref="I34:J34"/>
    <mergeCell ref="I30:J30"/>
    <mergeCell ref="I32:J32"/>
    <mergeCell ref="K52:L52"/>
    <mergeCell ref="M34:N34"/>
    <mergeCell ref="E33:F33"/>
    <mergeCell ref="G33:H33"/>
    <mergeCell ref="E34:F34"/>
    <mergeCell ref="G34:H34"/>
    <mergeCell ref="E52:F52"/>
    <mergeCell ref="G52:H52"/>
    <mergeCell ref="I33:J33"/>
    <mergeCell ref="K34:L34"/>
    <mergeCell ref="M33:N33"/>
    <mergeCell ref="K33:L33"/>
    <mergeCell ref="I52:J52"/>
    <mergeCell ref="C1:N1"/>
    <mergeCell ref="C52:D52"/>
    <mergeCell ref="C53:D53"/>
    <mergeCell ref="C12:D12"/>
    <mergeCell ref="C13:D13"/>
    <mergeCell ref="C14:D14"/>
    <mergeCell ref="C15:D15"/>
    <mergeCell ref="C16:D16"/>
    <mergeCell ref="C17:D17"/>
    <mergeCell ref="M52:N52"/>
    <mergeCell ref="C25:D25"/>
    <mergeCell ref="C26:D26"/>
    <mergeCell ref="C27:D27"/>
    <mergeCell ref="C32:D32"/>
    <mergeCell ref="C28:D28"/>
    <mergeCell ref="C29:D29"/>
    <mergeCell ref="C70:D70"/>
    <mergeCell ref="C74:D74"/>
    <mergeCell ref="C61:D61"/>
    <mergeCell ref="C62:D62"/>
    <mergeCell ref="C63:D63"/>
    <mergeCell ref="C67:D67"/>
    <mergeCell ref="C68:D68"/>
    <mergeCell ref="C69:D69"/>
    <mergeCell ref="C54:D54"/>
    <mergeCell ref="C55:D55"/>
    <mergeCell ref="C56:D56"/>
    <mergeCell ref="C60:D60"/>
    <mergeCell ref="C33:D33"/>
    <mergeCell ref="C34:D34"/>
  </mergeCells>
  <phoneticPr fontId="0" type="noConversion"/>
  <conditionalFormatting sqref="E31:N31 E15:N15 E17:N17 E19:N19 C23:N23 E21:N21 E25:N25 E27:N27 E29:N29 E33:N33">
    <cfRule type="expression" dxfId="12" priority="1" stopIfTrue="1">
      <formula>$J$8=2</formula>
    </cfRule>
  </conditionalFormatting>
  <conditionalFormatting sqref="C47:D48 E16:N16 E18:N18 E20:N20 C24:N24 E22:N22 E26:N26 E32:N32 E28:N28 E30:N30 E34:N34">
    <cfRule type="expression" dxfId="11" priority="2" stopIfTrue="1">
      <formula>$J$8=1</formula>
    </cfRule>
  </conditionalFormatting>
  <conditionalFormatting sqref="C15:D15 C17:D17 C19:D19 C21:D21 C25:D25 C27:D27 C29:D29 C31:D31 C33:D33">
    <cfRule type="expression" dxfId="10" priority="3" stopIfTrue="1">
      <formula>$J$8=2</formula>
    </cfRule>
  </conditionalFormatting>
  <conditionalFormatting sqref="C16:D16 C18:D18 C20:D20 C22:D22 C26:D26 C28:D28 C30:D30 C32:D32 C34:D34">
    <cfRule type="expression" dxfId="9" priority="4" stopIfTrue="1">
      <formula>$J$8=1</formula>
    </cfRule>
  </conditionalFormatting>
  <dataValidations count="7">
    <dataValidation type="custom" allowBlank="1" showInputMessage="1" showErrorMessage="1" errorTitle="Ungültiger Wert" error="Negative Zahlen sind als Eingabe nicht erlaubt" sqref="E16 M32 M30 L26 N26 F18 H18 J18 L18 N18 F20 H20 J20 L20 N20 F22 H22 J22 L22 N22 F24 H24 J24 L24 N24 F26 H26 J26 E30 E32 E34 G30 G32 G34 I30 I32 I34 K30 K32 K34 M34">
      <formula1>E16&gt;=0</formula1>
    </dataValidation>
    <dataValidation allowBlank="1" showInputMessage="1" showErrorMessage="1" errorTitle="Ungültiger Wert" error="Negative Zahlen sind als Eingabe nicht erlaubt" sqref="H16 J16 L16 N16"/>
    <dataValidation type="custom" allowBlank="1" showInputMessage="1" showErrorMessage="1" errorTitle="Ungültiger Wert" error="Bitte geben Sie eine negative Zahl ein!" sqref="E54 G54 I54 K54 M54 E61 G61 I61 K61 M61 E68 G68 I68 K68 M68">
      <formula1>E54&lt;=0</formula1>
    </dataValidation>
    <dataValidation type="custom" allowBlank="1" showInputMessage="1" showErrorMessage="1" errorTitle="Ungültiger Wert" error="Bitte geben Sie einen positiven Wert ein!" sqref="E55 G55 I55 K55 M55 E62 G62 I62 K62 M62 E69 G69 I69 K69 M69">
      <formula1>E55&gt;=0</formula1>
    </dataValidation>
    <dataValidation type="custom" allowBlank="1" showInputMessage="1" showErrorMessage="1" errorTitle="Ungülter Wert" error="Der hier einzugebende Wert muss einerseits positiv sein und darf andererseits den laufenden Buchwert (Vorjahrsbestand + Investitionen) nicht überschreiten." sqref="E56 K56 G56 I56 M56 E63 G63 I63 K63 M63 E70 G70 I70 K70 M70">
      <formula1>AND(E56&gt;=0,E56&lt;=E57)</formula1>
    </dataValidation>
    <dataValidation type="textLength" operator="lessThanOrEqual" allowBlank="1" showInputMessage="1" showErrorMessage="1" errorTitle="Eingabemöglichkeit beschränkt" error="Die Textlänge ist auf 15 Zeichen beschränkt." sqref="C23">
      <formula1>15</formula1>
    </dataValidation>
    <dataValidation allowBlank="1" showInputMessage="1" showErrorMessage="1" errorTitle="Eingabe beschränkt" error="Die Textlänge ist auf 15 Zeichen beschränkt." sqref="C24"/>
  </dataValidations>
  <pageMargins left="0.39370078740157483" right="0.39370078740157483" top="0.98425196850393704" bottom="0.98425196850393704" header="0.51181102362204722" footer="0.51181102362204722"/>
  <pageSetup paperSize="9" scale="63" orientation="landscape" r:id="rId1"/>
  <headerFooter alignWithMargins="0">
    <oddFooter>&amp;LKMU-Finanzplanungstool der Thurgauer Kantonalbank&amp;CSeite &amp;P / &amp;N&amp;R&amp;D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223" r:id="rId4" name="Drop Down 151">
              <controlPr defaultSize="0" autoLine="0" autoPict="0">
                <anchor moveWithCells="1">
                  <from>
                    <xdr:col>8</xdr:col>
                    <xdr:colOff>85725</xdr:colOff>
                    <xdr:row>6</xdr:row>
                    <xdr:rowOff>9525</xdr:rowOff>
                  </from>
                  <to>
                    <xdr:col>13</xdr:col>
                    <xdr:colOff>447675</xdr:colOff>
                    <xdr:row>8</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pageSetUpPr fitToPage="1"/>
  </sheetPr>
  <dimension ref="A1:M553"/>
  <sheetViews>
    <sheetView showGridLines="0" showRowColHeaders="0" zoomScaleNormal="100" workbookViewId="0">
      <pane xSplit="2" ySplit="4" topLeftCell="C5" activePane="bottomRight" state="frozenSplit"/>
      <selection activeCell="AE44" sqref="AE44"/>
      <selection pane="topRight" activeCell="AE44" sqref="AE44"/>
      <selection pane="bottomLeft" activeCell="AE44" sqref="AE44"/>
      <selection pane="bottomRight"/>
    </sheetView>
  </sheetViews>
  <sheetFormatPr baseColWidth="10" defaultRowHeight="15"/>
  <cols>
    <col min="1" max="1" width="11.5546875" style="34"/>
    <col min="2" max="2" width="4.77734375" style="34" customWidth="1"/>
    <col min="3" max="3" width="54.33203125" style="34" customWidth="1"/>
    <col min="4" max="4" width="12.77734375" style="68" customWidth="1"/>
    <col min="5" max="5" width="8.21875" style="68" hidden="1" customWidth="1"/>
    <col min="6" max="6" width="12.77734375" style="68" customWidth="1"/>
    <col min="7" max="7" width="10.109375" style="68" hidden="1" customWidth="1"/>
    <col min="8" max="8" width="12.77734375" style="68" customWidth="1"/>
    <col min="9" max="9" width="13" style="68" hidden="1" customWidth="1"/>
    <col min="10" max="10" width="12.77734375" style="68" customWidth="1"/>
    <col min="11" max="11" width="12.21875" style="68" hidden="1" customWidth="1"/>
    <col min="12" max="12" width="12.77734375" style="68" customWidth="1"/>
    <col min="13" max="13" width="11.5546875" style="68" hidden="1" customWidth="1"/>
    <col min="14" max="16384" width="11.5546875" style="34"/>
  </cols>
  <sheetData>
    <row r="1" spans="1:13" hidden="1">
      <c r="B1" s="34" t="s">
        <v>51</v>
      </c>
    </row>
    <row r="2" spans="1:13" ht="16.5">
      <c r="C2" s="557" t="str">
        <f>IF(Hauptübersicht!E13="","Bitte Firma unter 'Home' ergänzen",Hauptübersicht!E13)</f>
        <v>Bitte Firma unter 'Home' ergänzen</v>
      </c>
      <c r="D2" s="558"/>
      <c r="E2" s="558"/>
      <c r="F2" s="558"/>
      <c r="G2" s="558"/>
      <c r="H2" s="558"/>
      <c r="I2" s="558"/>
      <c r="J2" s="558"/>
      <c r="K2" s="558"/>
      <c r="L2" s="559"/>
    </row>
    <row r="3" spans="1:13" ht="15" customHeight="1">
      <c r="F3" s="70"/>
      <c r="G3" s="70">
        <v>2</v>
      </c>
    </row>
    <row r="4" spans="1:13" ht="28.5">
      <c r="A4" s="72"/>
      <c r="C4" s="609" t="s">
        <v>88</v>
      </c>
      <c r="D4" s="609"/>
      <c r="E4" s="609"/>
      <c r="F4" s="609"/>
      <c r="G4" s="609"/>
      <c r="H4" s="609"/>
      <c r="I4" s="609"/>
      <c r="J4" s="609"/>
      <c r="K4" s="609"/>
      <c r="L4" s="609"/>
      <c r="M4" s="609"/>
    </row>
    <row r="5" spans="1:13" s="35" customFormat="1" ht="15.75" customHeight="1">
      <c r="A5" s="73"/>
      <c r="C5" s="74"/>
      <c r="D5" s="74"/>
      <c r="E5" s="74"/>
      <c r="F5" s="74"/>
      <c r="G5" s="74"/>
      <c r="H5" s="74"/>
      <c r="I5" s="74"/>
      <c r="J5" s="74"/>
      <c r="K5" s="74"/>
      <c r="L5" s="74"/>
      <c r="M5" s="74"/>
    </row>
    <row r="6" spans="1:13" s="35" customFormat="1" ht="15.75" customHeight="1">
      <c r="A6" s="75"/>
      <c r="C6" s="560" t="s">
        <v>182</v>
      </c>
      <c r="D6" s="560"/>
      <c r="E6" s="560"/>
      <c r="F6" s="560"/>
      <c r="G6" s="74"/>
      <c r="H6" s="74"/>
      <c r="I6" s="74"/>
      <c r="J6" s="74"/>
      <c r="K6" s="74"/>
      <c r="L6" s="74"/>
      <c r="M6" s="74"/>
    </row>
    <row r="7" spans="1:13" s="35" customFormat="1" ht="5.0999999999999996" customHeight="1">
      <c r="A7" s="76"/>
      <c r="C7" s="74"/>
      <c r="D7" s="74"/>
      <c r="E7" s="74"/>
      <c r="F7" s="74"/>
      <c r="G7" s="74"/>
      <c r="H7" s="74"/>
      <c r="I7" s="74"/>
      <c r="J7" s="74"/>
      <c r="K7" s="74"/>
      <c r="L7" s="74"/>
      <c r="M7" s="74"/>
    </row>
    <row r="8" spans="1:13" s="35" customFormat="1" ht="50.25" customHeight="1">
      <c r="A8" s="76"/>
      <c r="C8" s="545" t="s">
        <v>186</v>
      </c>
      <c r="D8" s="545"/>
      <c r="E8" s="545"/>
      <c r="F8" s="545"/>
      <c r="G8" s="74"/>
      <c r="H8" s="74"/>
      <c r="I8" s="74"/>
      <c r="J8" s="74"/>
      <c r="K8" s="74"/>
      <c r="L8" s="74"/>
      <c r="M8" s="74"/>
    </row>
    <row r="9" spans="1:13" s="35" customFormat="1" ht="5.0999999999999996" customHeight="1">
      <c r="A9" s="76"/>
      <c r="C9" s="74"/>
      <c r="D9" s="74"/>
      <c r="E9" s="74"/>
      <c r="F9" s="74"/>
      <c r="G9" s="74"/>
      <c r="H9" s="74"/>
      <c r="I9" s="74"/>
      <c r="J9" s="74"/>
      <c r="K9" s="74"/>
      <c r="L9" s="74"/>
      <c r="M9" s="74"/>
    </row>
    <row r="10" spans="1:13" s="35" customFormat="1" ht="33.75" customHeight="1">
      <c r="A10" s="76"/>
      <c r="C10" s="545" t="s">
        <v>163</v>
      </c>
      <c r="D10" s="545"/>
      <c r="E10" s="545"/>
      <c r="F10" s="545"/>
      <c r="G10" s="74"/>
      <c r="H10" s="74"/>
      <c r="I10" s="74"/>
      <c r="J10" s="74"/>
      <c r="K10" s="74"/>
      <c r="L10" s="74"/>
      <c r="M10" s="74"/>
    </row>
    <row r="11" spans="1:13" s="35" customFormat="1" ht="5.0999999999999996" customHeight="1">
      <c r="A11" s="76"/>
      <c r="C11" s="74"/>
      <c r="D11" s="74"/>
      <c r="E11" s="74"/>
      <c r="F11" s="74"/>
      <c r="G11" s="74"/>
      <c r="H11" s="74"/>
      <c r="I11" s="74"/>
      <c r="J11" s="74"/>
      <c r="K11" s="74"/>
      <c r="L11" s="74"/>
      <c r="M11" s="74"/>
    </row>
    <row r="12" spans="1:13" s="35" customFormat="1" ht="34.5" customHeight="1">
      <c r="A12" s="76"/>
      <c r="C12" s="545" t="s">
        <v>168</v>
      </c>
      <c r="D12" s="545"/>
      <c r="E12" s="545"/>
      <c r="F12" s="545"/>
      <c r="G12" s="74"/>
      <c r="H12" s="74"/>
      <c r="I12" s="74"/>
      <c r="J12" s="74"/>
      <c r="K12" s="74"/>
      <c r="L12" s="74"/>
      <c r="M12" s="74"/>
    </row>
    <row r="13" spans="1:13" ht="5.0999999999999996" customHeight="1">
      <c r="B13" s="49"/>
      <c r="C13" s="49"/>
      <c r="D13" s="211"/>
      <c r="E13" s="211"/>
      <c r="F13" s="211"/>
      <c r="G13" s="211"/>
      <c r="H13" s="211"/>
      <c r="I13" s="211"/>
      <c r="J13" s="211"/>
      <c r="K13" s="211"/>
      <c r="L13" s="211"/>
      <c r="M13" s="211"/>
    </row>
    <row r="14" spans="1:13" s="2" customFormat="1" ht="14.25">
      <c r="B14" s="81"/>
      <c r="C14" s="212" t="s">
        <v>102</v>
      </c>
      <c r="D14" s="608"/>
      <c r="E14" s="608"/>
      <c r="F14" s="608"/>
      <c r="G14" s="608"/>
      <c r="H14" s="608"/>
      <c r="I14" s="608"/>
      <c r="J14" s="608"/>
      <c r="K14" s="608"/>
      <c r="L14" s="608"/>
      <c r="M14" s="604"/>
    </row>
    <row r="15" spans="1:13" s="2" customFormat="1" ht="14.25" thickBot="1">
      <c r="B15" s="81"/>
      <c r="C15" s="213">
        <f>Hauptübersicht!E16</f>
        <v>0</v>
      </c>
      <c r="D15" s="214">
        <f>Hauptübersicht!K13</f>
        <v>1</v>
      </c>
      <c r="E15" s="215"/>
      <c r="F15" s="214">
        <f>Hauptübersicht!K14</f>
        <v>2</v>
      </c>
      <c r="G15" s="215"/>
      <c r="H15" s="214">
        <f>Hauptübersicht!K15</f>
        <v>3</v>
      </c>
      <c r="I15" s="215"/>
      <c r="J15" s="214">
        <f>Hauptübersicht!K16</f>
        <v>4</v>
      </c>
      <c r="K15" s="215"/>
      <c r="L15" s="214">
        <f>Hauptübersicht!K17</f>
        <v>5</v>
      </c>
      <c r="M15" s="216"/>
    </row>
    <row r="16" spans="1:13" s="1" customFormat="1" ht="13.5">
      <c r="D16" s="30"/>
      <c r="E16" s="30"/>
      <c r="F16" s="30"/>
      <c r="G16" s="30"/>
      <c r="H16" s="30"/>
      <c r="I16" s="30"/>
      <c r="J16" s="30"/>
      <c r="K16" s="30"/>
      <c r="L16" s="30"/>
      <c r="M16" s="30"/>
    </row>
    <row r="17" spans="2:13" s="1" customFormat="1" ht="14.25">
      <c r="C17" s="217" t="s">
        <v>104</v>
      </c>
      <c r="D17" s="218">
        <f>'Output Mittelflussrechnung'!D22</f>
        <v>0</v>
      </c>
      <c r="E17" s="219"/>
      <c r="F17" s="218">
        <f>'Output Mittelflussrechnung'!F22</f>
        <v>0</v>
      </c>
      <c r="G17" s="219"/>
      <c r="H17" s="218">
        <f>'Output Mittelflussrechnung'!H22</f>
        <v>0</v>
      </c>
      <c r="I17" s="219"/>
      <c r="J17" s="218">
        <f>'Output Mittelflussrechnung'!J22</f>
        <v>0</v>
      </c>
      <c r="K17" s="219"/>
      <c r="L17" s="218">
        <f>'Output Mittelflussrechnung'!L22</f>
        <v>0</v>
      </c>
      <c r="M17" s="220"/>
    </row>
    <row r="18" spans="2:13" s="1" customFormat="1" ht="13.5">
      <c r="C18" s="221" t="s">
        <v>166</v>
      </c>
      <c r="D18" s="222">
        <f>'Output Planbilanz'!D8-'Input Eröffnungsbilanz'!$K$13</f>
        <v>0</v>
      </c>
      <c r="E18" s="223"/>
      <c r="F18" s="222">
        <f>'Output Planbilanz'!F8-'Input Eröffnungsbilanz'!$K$13</f>
        <v>0</v>
      </c>
      <c r="G18" s="223"/>
      <c r="H18" s="222">
        <f>'Output Planbilanz'!H8-'Input Eröffnungsbilanz'!$K$13</f>
        <v>0</v>
      </c>
      <c r="I18" s="223"/>
      <c r="J18" s="222">
        <f>'Output Planbilanz'!J8-'Input Eröffnungsbilanz'!$K$13</f>
        <v>0</v>
      </c>
      <c r="K18" s="223"/>
      <c r="L18" s="222">
        <f>'Output Planbilanz'!L8-'Input Eröffnungsbilanz'!$K$13</f>
        <v>0</v>
      </c>
      <c r="M18" s="30"/>
    </row>
    <row r="19" spans="2:13" s="1" customFormat="1" ht="13.5">
      <c r="C19" s="224" t="s">
        <v>200</v>
      </c>
      <c r="D19" s="225">
        <f>-'Output Planbilanz'!D23</f>
        <v>0</v>
      </c>
      <c r="E19" s="136"/>
      <c r="F19" s="225">
        <f>-'Output Planbilanz'!F23</f>
        <v>0</v>
      </c>
      <c r="G19" s="136"/>
      <c r="H19" s="225">
        <f>-'Output Planbilanz'!H23</f>
        <v>0</v>
      </c>
      <c r="I19" s="136"/>
      <c r="J19" s="225">
        <f>-'Output Planbilanz'!J23</f>
        <v>0</v>
      </c>
      <c r="K19" s="136"/>
      <c r="L19" s="225">
        <f>-'Output Planbilanz'!L23</f>
        <v>0</v>
      </c>
      <c r="M19" s="30"/>
    </row>
    <row r="20" spans="2:13" s="1" customFormat="1" ht="14.25">
      <c r="C20" s="226" t="s">
        <v>108</v>
      </c>
      <c r="D20" s="227">
        <f>SUM(D17:D19)</f>
        <v>0</v>
      </c>
      <c r="E20" s="228"/>
      <c r="F20" s="227">
        <f>SUM(F17:F19)</f>
        <v>0</v>
      </c>
      <c r="G20" s="228"/>
      <c r="H20" s="227">
        <f>SUM(H17:H19)</f>
        <v>0</v>
      </c>
      <c r="I20" s="228"/>
      <c r="J20" s="227">
        <f>SUM(J17:J19)</f>
        <v>0</v>
      </c>
      <c r="K20" s="228"/>
      <c r="L20" s="227">
        <f>SUM(L17:L19)</f>
        <v>0</v>
      </c>
      <c r="M20" s="229"/>
    </row>
    <row r="21" spans="2:13" s="1" customFormat="1" ht="13.5">
      <c r="D21" s="30"/>
      <c r="E21" s="30"/>
      <c r="F21" s="30"/>
      <c r="G21" s="30"/>
      <c r="H21" s="30"/>
      <c r="I21" s="30"/>
      <c r="J21" s="30"/>
      <c r="K21" s="30"/>
      <c r="L21" s="30"/>
      <c r="M21" s="30"/>
    </row>
    <row r="22" spans="2:13" s="230" customFormat="1" ht="14.25">
      <c r="C22" s="231" t="s">
        <v>111</v>
      </c>
      <c r="D22" s="232"/>
      <c r="E22" s="232"/>
      <c r="F22" s="232"/>
      <c r="G22" s="232"/>
      <c r="H22" s="232"/>
      <c r="I22" s="232"/>
      <c r="J22" s="232"/>
      <c r="K22" s="232"/>
      <c r="L22" s="233"/>
      <c r="M22" s="234"/>
    </row>
    <row r="23" spans="2:13" s="1" customFormat="1" ht="13.5" hidden="1">
      <c r="C23" s="235"/>
      <c r="D23" s="136"/>
      <c r="E23" s="136"/>
      <c r="F23" s="136"/>
      <c r="G23" s="136"/>
      <c r="H23" s="136"/>
      <c r="I23" s="136"/>
      <c r="J23" s="136"/>
      <c r="K23" s="136"/>
      <c r="L23" s="236"/>
      <c r="M23" s="30"/>
    </row>
    <row r="24" spans="2:13" s="1" customFormat="1" ht="14.25">
      <c r="B24" s="4"/>
      <c r="C24" s="221" t="s">
        <v>100</v>
      </c>
      <c r="D24" s="237"/>
      <c r="E24" s="238">
        <f>-'Output Planbilanz'!D27</f>
        <v>0</v>
      </c>
      <c r="F24" s="237"/>
      <c r="G24" s="238">
        <f>-'Output Planbilanz'!F27</f>
        <v>0</v>
      </c>
      <c r="H24" s="237"/>
      <c r="I24" s="238">
        <f>-'Output Planbilanz'!H27</f>
        <v>0</v>
      </c>
      <c r="J24" s="237"/>
      <c r="K24" s="238">
        <f>-'Output Planbilanz'!J27</f>
        <v>0</v>
      </c>
      <c r="L24" s="239"/>
      <c r="M24" s="136">
        <f>-'Output Planbilanz'!L27</f>
        <v>0</v>
      </c>
    </row>
    <row r="25" spans="2:13" s="1" customFormat="1" ht="14.25">
      <c r="B25" s="4"/>
      <c r="C25" s="240" t="s">
        <v>105</v>
      </c>
      <c r="D25" s="241"/>
      <c r="E25" s="242"/>
      <c r="F25" s="241"/>
      <c r="G25" s="242"/>
      <c r="H25" s="241"/>
      <c r="I25" s="242"/>
      <c r="J25" s="241"/>
      <c r="K25" s="242"/>
      <c r="L25" s="239"/>
      <c r="M25" s="243"/>
    </row>
    <row r="26" spans="2:13" s="1" customFormat="1" ht="14.25">
      <c r="B26" s="4"/>
      <c r="C26" s="244" t="s">
        <v>101</v>
      </c>
      <c r="D26" s="245"/>
      <c r="E26" s="246">
        <f>-('Output Planbilanz'!D33+'Output Planerfolgsrechnung'!D26+'Input Finanzierung'!D25)</f>
        <v>0</v>
      </c>
      <c r="F26" s="245"/>
      <c r="G26" s="246">
        <f>-('Output Planbilanz'!F33+'Output Planerfolgsrechnung'!F26+'Input Finanzierung'!F25)</f>
        <v>0</v>
      </c>
      <c r="H26" s="245"/>
      <c r="I26" s="246">
        <f>-('Output Planbilanz'!H33+'Output Planerfolgsrechnung'!H26+'Input Finanzierung'!H25)</f>
        <v>0</v>
      </c>
      <c r="J26" s="245"/>
      <c r="K26" s="246">
        <f>-('Output Planbilanz'!J33+'Output Planerfolgsrechnung'!J26+'Input Finanzierung'!J25)</f>
        <v>0</v>
      </c>
      <c r="L26" s="247"/>
      <c r="M26" s="248">
        <f>-('Output Planbilanz'!L33+'Output Planerfolgsrechnung'!L26+'Input Finanzierung'!L25)</f>
        <v>0</v>
      </c>
    </row>
    <row r="27" spans="2:13" s="252" customFormat="1" ht="13.5">
      <c r="B27" s="249"/>
      <c r="C27" s="249"/>
      <c r="D27" s="250"/>
      <c r="E27" s="250"/>
      <c r="F27" s="250"/>
      <c r="G27" s="250"/>
      <c r="H27" s="250"/>
      <c r="I27" s="251"/>
      <c r="J27" s="251"/>
      <c r="K27" s="251"/>
      <c r="L27" s="251"/>
      <c r="M27" s="251"/>
    </row>
    <row r="28" spans="2:13" s="230" customFormat="1" ht="14.25">
      <c r="C28" s="231" t="s">
        <v>103</v>
      </c>
      <c r="D28" s="232"/>
      <c r="E28" s="232"/>
      <c r="F28" s="232"/>
      <c r="G28" s="232"/>
      <c r="H28" s="232"/>
      <c r="I28" s="232"/>
      <c r="J28" s="232"/>
      <c r="K28" s="232"/>
      <c r="L28" s="233"/>
      <c r="M28" s="234"/>
    </row>
    <row r="29" spans="2:13" s="1" customFormat="1" ht="13.5">
      <c r="B29" s="4"/>
      <c r="C29" s="253" t="s">
        <v>106</v>
      </c>
      <c r="D29" s="254">
        <f>MAX('Output Planbilanz'!D8+'Input Finanzierung'!D17+'Input Finanzierung'!D19+'Input Finanzierung'!D24+'Input Finanzierung'!D25+'Input Finanzierung'!D26,'Input Eröffnungsbilanz'!$K$13,0)</f>
        <v>0</v>
      </c>
      <c r="E29" s="255"/>
      <c r="F29" s="254">
        <f>MAX('Output Planbilanz'!F8+'Input Finanzierung'!F17+'Input Finanzierung'!F19+'Input Finanzierung'!F24+'Input Finanzierung'!F25+'Input Finanzierung'!F26,'Input Eröffnungsbilanz'!$K$13,0)</f>
        <v>0</v>
      </c>
      <c r="G29" s="255"/>
      <c r="H29" s="254">
        <f>MAX('Output Planbilanz'!H8+'Input Finanzierung'!H17+'Input Finanzierung'!H19+'Input Finanzierung'!H24+'Input Finanzierung'!H25+'Input Finanzierung'!H26,'Input Eröffnungsbilanz'!$K$13,0)</f>
        <v>0</v>
      </c>
      <c r="I29" s="255"/>
      <c r="J29" s="254">
        <f>MAX('Output Planbilanz'!J8+'Input Finanzierung'!J17+'Input Finanzierung'!J19+'Input Finanzierung'!J24+'Input Finanzierung'!J25+'Input Finanzierung'!J26,'Input Eröffnungsbilanz'!$K$13,0)</f>
        <v>0</v>
      </c>
      <c r="K29" s="255"/>
      <c r="L29" s="254">
        <f>MAX('Output Planbilanz'!L8+'Input Finanzierung'!L17+'Input Finanzierung'!L19+'Input Finanzierung'!L24+'Input Finanzierung'!L25+'Input Finanzierung'!L26,'Input Eröffnungsbilanz'!$K$13,0)</f>
        <v>0</v>
      </c>
      <c r="M29" s="30"/>
    </row>
    <row r="30" spans="2:13" s="1" customFormat="1" ht="13.5">
      <c r="B30" s="4"/>
      <c r="C30" s="256" t="s">
        <v>107</v>
      </c>
      <c r="D30" s="257">
        <f>D29-'Input Eröffnungsbilanz'!$K$13</f>
        <v>0</v>
      </c>
      <c r="E30" s="258"/>
      <c r="F30" s="257">
        <f>F29-'Input Eröffnungsbilanz'!$K$13</f>
        <v>0</v>
      </c>
      <c r="G30" s="258"/>
      <c r="H30" s="257">
        <f>H29-'Input Eröffnungsbilanz'!$K$13</f>
        <v>0</v>
      </c>
      <c r="I30" s="258"/>
      <c r="J30" s="257">
        <f>J29-'Input Eröffnungsbilanz'!$K$13</f>
        <v>0</v>
      </c>
      <c r="K30" s="258"/>
      <c r="L30" s="257">
        <f>L29-'Input Eröffnungsbilanz'!$K$13</f>
        <v>0</v>
      </c>
      <c r="M30" s="30"/>
    </row>
    <row r="31" spans="2:13" s="1" customFormat="1" ht="13.5">
      <c r="B31" s="4"/>
      <c r="C31" s="259" t="s">
        <v>79</v>
      </c>
      <c r="D31" s="225">
        <f>-MIN(D20+D24+D25+D26,0)</f>
        <v>0</v>
      </c>
      <c r="E31" s="136"/>
      <c r="F31" s="225">
        <f>-MIN(F20+F24+F25+F26,0)</f>
        <v>0</v>
      </c>
      <c r="G31" s="136"/>
      <c r="H31" s="225">
        <f>-MIN(H20+H24+H25+H26,0)</f>
        <v>0</v>
      </c>
      <c r="I31" s="136"/>
      <c r="J31" s="225">
        <f>-MIN(J20+J24+J25+J26,0)</f>
        <v>0</v>
      </c>
      <c r="K31" s="136"/>
      <c r="L31" s="225">
        <f>-MIN(L20+L24+L25+L26,0)</f>
        <v>0</v>
      </c>
      <c r="M31" s="30"/>
    </row>
    <row r="32" spans="2:13" s="261" customFormat="1" ht="14.25">
      <c r="B32" s="260"/>
      <c r="C32" s="226" t="s">
        <v>109</v>
      </c>
      <c r="D32" s="227">
        <f>D30-D31</f>
        <v>0</v>
      </c>
      <c r="E32" s="228"/>
      <c r="F32" s="227">
        <f>F30-F31</f>
        <v>0</v>
      </c>
      <c r="G32" s="228"/>
      <c r="H32" s="227">
        <f>H30-H31</f>
        <v>0</v>
      </c>
      <c r="I32" s="228"/>
      <c r="J32" s="227">
        <f>J30-J31</f>
        <v>0</v>
      </c>
      <c r="K32" s="228"/>
      <c r="L32" s="227">
        <f>L30-L31</f>
        <v>0</v>
      </c>
      <c r="M32" s="229"/>
    </row>
    <row r="33" spans="2:13" s="1" customFormat="1" ht="13.5">
      <c r="B33" s="4"/>
      <c r="C33" s="4"/>
      <c r="D33" s="30"/>
      <c r="E33" s="30"/>
      <c r="F33" s="30"/>
      <c r="G33" s="30"/>
      <c r="H33" s="30"/>
      <c r="I33" s="30"/>
      <c r="J33" s="30"/>
      <c r="K33" s="30"/>
      <c r="L33" s="30"/>
      <c r="M33" s="30"/>
    </row>
    <row r="34" spans="2:13" s="1" customFormat="1" ht="13.5">
      <c r="B34" s="4"/>
      <c r="C34" s="4"/>
      <c r="D34" s="30"/>
      <c r="E34" s="30"/>
      <c r="F34" s="30"/>
      <c r="G34" s="30"/>
      <c r="H34" s="30"/>
      <c r="I34" s="30"/>
      <c r="J34" s="30"/>
      <c r="K34" s="30"/>
      <c r="L34" s="30"/>
      <c r="M34" s="30"/>
    </row>
    <row r="35" spans="2:13" s="1" customFormat="1" ht="13.5">
      <c r="B35" s="4"/>
      <c r="C35" s="4"/>
      <c r="D35" s="30"/>
      <c r="E35" s="30"/>
      <c r="F35" s="30"/>
      <c r="G35" s="30"/>
      <c r="H35" s="30"/>
      <c r="I35" s="30"/>
      <c r="J35" s="30"/>
      <c r="K35" s="30"/>
      <c r="L35" s="30"/>
      <c r="M35" s="30"/>
    </row>
    <row r="36" spans="2:13" s="1" customFormat="1" ht="13.5">
      <c r="B36" s="4"/>
      <c r="C36" s="4"/>
      <c r="D36" s="30"/>
      <c r="E36" s="30"/>
      <c r="F36" s="30"/>
      <c r="G36" s="30"/>
      <c r="H36" s="30"/>
      <c r="I36" s="30"/>
      <c r="J36" s="30"/>
      <c r="K36" s="30"/>
      <c r="L36" s="30"/>
      <c r="M36" s="30"/>
    </row>
    <row r="37" spans="2:13" s="1" customFormat="1" ht="13.5">
      <c r="D37" s="30"/>
      <c r="E37" s="30"/>
      <c r="F37" s="30"/>
      <c r="G37" s="30"/>
      <c r="H37" s="30"/>
      <c r="I37" s="30"/>
      <c r="J37" s="30"/>
      <c r="K37" s="30"/>
      <c r="L37" s="30"/>
      <c r="M37" s="30"/>
    </row>
    <row r="38" spans="2:13" s="1" customFormat="1" ht="13.5">
      <c r="D38" s="30"/>
      <c r="E38" s="262"/>
      <c r="F38" s="30"/>
      <c r="G38" s="30"/>
      <c r="H38" s="30"/>
      <c r="I38" s="30"/>
      <c r="J38" s="30"/>
      <c r="K38" s="30"/>
      <c r="L38" s="30"/>
      <c r="M38" s="30"/>
    </row>
    <row r="39" spans="2:13" s="1" customFormat="1" ht="13.5">
      <c r="D39" s="30"/>
      <c r="E39" s="263"/>
      <c r="F39" s="30"/>
      <c r="G39" s="30"/>
      <c r="H39" s="30"/>
      <c r="I39" s="30"/>
      <c r="J39" s="30"/>
      <c r="K39" s="30"/>
      <c r="L39" s="30"/>
      <c r="M39" s="30"/>
    </row>
    <row r="40" spans="2:13" s="1" customFormat="1" ht="13.5">
      <c r="D40" s="30"/>
      <c r="E40" s="30"/>
      <c r="F40" s="30"/>
      <c r="G40" s="30"/>
      <c r="H40" s="30"/>
      <c r="I40" s="30"/>
      <c r="J40" s="30"/>
      <c r="K40" s="30"/>
      <c r="L40" s="30"/>
      <c r="M40" s="30"/>
    </row>
    <row r="41" spans="2:13" s="1" customFormat="1" ht="13.5">
      <c r="D41" s="30"/>
      <c r="E41" s="30"/>
      <c r="F41" s="30"/>
      <c r="G41" s="30"/>
      <c r="H41" s="30"/>
      <c r="I41" s="30"/>
      <c r="J41" s="30"/>
      <c r="K41" s="30"/>
      <c r="L41" s="30"/>
      <c r="M41" s="30"/>
    </row>
    <row r="42" spans="2:13" s="1" customFormat="1" ht="13.5">
      <c r="D42" s="30"/>
      <c r="E42" s="30"/>
      <c r="F42" s="30"/>
      <c r="G42" s="30"/>
      <c r="H42" s="30"/>
      <c r="I42" s="30"/>
      <c r="J42" s="30"/>
      <c r="K42" s="30"/>
      <c r="L42" s="30"/>
      <c r="M42" s="30"/>
    </row>
    <row r="43" spans="2:13" s="1" customFormat="1" ht="13.5">
      <c r="D43" s="30"/>
      <c r="E43" s="30"/>
      <c r="F43" s="30"/>
      <c r="G43" s="30"/>
      <c r="H43" s="30"/>
      <c r="I43" s="30"/>
      <c r="J43" s="30"/>
      <c r="K43" s="30"/>
      <c r="L43" s="30"/>
      <c r="M43" s="30"/>
    </row>
    <row r="44" spans="2:13" s="1" customFormat="1" ht="13.5">
      <c r="D44" s="30"/>
      <c r="E44" s="30"/>
      <c r="F44" s="30"/>
      <c r="G44" s="30"/>
      <c r="H44" s="30"/>
      <c r="I44" s="30"/>
      <c r="J44" s="30"/>
      <c r="K44" s="30"/>
      <c r="L44" s="30"/>
      <c r="M44" s="30"/>
    </row>
    <row r="45" spans="2:13" s="1" customFormat="1" ht="13.5">
      <c r="D45" s="30"/>
      <c r="E45" s="30"/>
      <c r="F45" s="30"/>
      <c r="G45" s="30"/>
      <c r="H45" s="30"/>
      <c r="I45" s="30"/>
      <c r="J45" s="30"/>
      <c r="K45" s="30"/>
      <c r="L45" s="30"/>
      <c r="M45" s="30"/>
    </row>
    <row r="46" spans="2:13" s="1" customFormat="1" ht="13.5">
      <c r="D46" s="30"/>
      <c r="E46" s="30"/>
      <c r="F46" s="30"/>
      <c r="G46" s="30"/>
      <c r="H46" s="30"/>
      <c r="I46" s="30"/>
      <c r="J46" s="30"/>
      <c r="K46" s="30"/>
      <c r="L46" s="30"/>
      <c r="M46" s="30"/>
    </row>
    <row r="47" spans="2:13" s="1" customFormat="1" ht="13.5">
      <c r="D47" s="30"/>
      <c r="E47" s="30"/>
      <c r="F47" s="30"/>
      <c r="G47" s="30"/>
      <c r="H47" s="30"/>
      <c r="I47" s="30"/>
      <c r="J47" s="30"/>
      <c r="K47" s="30"/>
      <c r="L47" s="30"/>
      <c r="M47" s="30"/>
    </row>
    <row r="48" spans="2:13" s="1" customFormat="1" ht="13.5">
      <c r="D48" s="30"/>
      <c r="E48" s="30"/>
      <c r="F48" s="30"/>
      <c r="G48" s="30"/>
      <c r="H48" s="30"/>
      <c r="I48" s="30"/>
      <c r="J48" s="30"/>
      <c r="K48" s="30"/>
      <c r="L48" s="30"/>
      <c r="M48" s="30"/>
    </row>
    <row r="49" spans="4:13" s="1" customFormat="1" ht="13.5">
      <c r="D49" s="30"/>
      <c r="E49" s="30"/>
      <c r="F49" s="30"/>
      <c r="G49" s="30"/>
      <c r="H49" s="30"/>
      <c r="I49" s="30"/>
      <c r="J49" s="30"/>
      <c r="K49" s="30"/>
      <c r="L49" s="30"/>
      <c r="M49" s="30"/>
    </row>
    <row r="50" spans="4:13" s="1" customFormat="1" ht="13.5">
      <c r="D50" s="30"/>
      <c r="E50" s="30"/>
      <c r="F50" s="30"/>
      <c r="G50" s="30"/>
      <c r="H50" s="30"/>
      <c r="I50" s="30"/>
      <c r="J50" s="30"/>
      <c r="K50" s="30"/>
      <c r="L50" s="30"/>
      <c r="M50" s="30"/>
    </row>
    <row r="51" spans="4:13" s="1" customFormat="1" ht="13.5">
      <c r="D51" s="30"/>
      <c r="E51" s="30"/>
      <c r="F51" s="30"/>
      <c r="G51" s="30"/>
      <c r="H51" s="30"/>
      <c r="I51" s="30"/>
      <c r="J51" s="30"/>
      <c r="K51" s="30"/>
      <c r="L51" s="30"/>
      <c r="M51" s="30"/>
    </row>
    <row r="52" spans="4:13" s="1" customFormat="1" ht="13.5">
      <c r="D52" s="30"/>
      <c r="E52" s="30"/>
      <c r="F52" s="30"/>
      <c r="G52" s="30"/>
      <c r="H52" s="30"/>
      <c r="I52" s="30"/>
      <c r="J52" s="30"/>
      <c r="K52" s="30"/>
      <c r="L52" s="30"/>
      <c r="M52" s="30"/>
    </row>
    <row r="53" spans="4:13" s="1" customFormat="1" ht="13.5">
      <c r="D53" s="30"/>
      <c r="E53" s="30"/>
      <c r="F53" s="30"/>
      <c r="G53" s="30"/>
      <c r="H53" s="30"/>
      <c r="I53" s="30"/>
      <c r="J53" s="30"/>
      <c r="K53" s="30"/>
      <c r="L53" s="30"/>
      <c r="M53" s="30"/>
    </row>
    <row r="54" spans="4:13" s="1" customFormat="1" ht="13.5">
      <c r="D54" s="30"/>
      <c r="E54" s="30"/>
      <c r="F54" s="30"/>
      <c r="G54" s="30"/>
      <c r="H54" s="30"/>
      <c r="I54" s="30"/>
      <c r="J54" s="30"/>
      <c r="K54" s="30"/>
      <c r="L54" s="30"/>
      <c r="M54" s="30"/>
    </row>
    <row r="55" spans="4:13" s="1" customFormat="1" ht="13.5">
      <c r="D55" s="30"/>
      <c r="E55" s="30"/>
      <c r="F55" s="30"/>
      <c r="G55" s="30"/>
      <c r="H55" s="30"/>
      <c r="I55" s="30"/>
      <c r="J55" s="30"/>
      <c r="K55" s="30"/>
      <c r="L55" s="30"/>
      <c r="M55" s="30"/>
    </row>
    <row r="56" spans="4:13" s="1" customFormat="1" ht="13.5">
      <c r="D56" s="30"/>
      <c r="E56" s="30"/>
      <c r="F56" s="30"/>
      <c r="G56" s="30"/>
      <c r="H56" s="30"/>
      <c r="I56" s="30"/>
      <c r="J56" s="30"/>
      <c r="K56" s="30"/>
      <c r="L56" s="30"/>
      <c r="M56" s="30"/>
    </row>
    <row r="57" spans="4:13" s="1" customFormat="1" ht="13.5">
      <c r="D57" s="30"/>
      <c r="E57" s="30"/>
      <c r="F57" s="30"/>
      <c r="G57" s="30"/>
      <c r="H57" s="30"/>
      <c r="I57" s="30"/>
      <c r="J57" s="30"/>
      <c r="K57" s="30"/>
      <c r="L57" s="30"/>
      <c r="M57" s="30"/>
    </row>
    <row r="58" spans="4:13" s="1" customFormat="1" ht="13.5">
      <c r="D58" s="30"/>
      <c r="E58" s="30"/>
      <c r="F58" s="30"/>
      <c r="G58" s="30"/>
      <c r="H58" s="30"/>
      <c r="I58" s="30"/>
      <c r="J58" s="30"/>
      <c r="K58" s="30"/>
      <c r="L58" s="30"/>
      <c r="M58" s="30"/>
    </row>
    <row r="59" spans="4:13" s="1" customFormat="1" ht="13.5">
      <c r="D59" s="30"/>
      <c r="E59" s="30"/>
      <c r="F59" s="30"/>
      <c r="G59" s="30"/>
      <c r="H59" s="30"/>
      <c r="I59" s="30"/>
      <c r="J59" s="30"/>
      <c r="K59" s="30"/>
      <c r="L59" s="30"/>
      <c r="M59" s="30"/>
    </row>
    <row r="60" spans="4:13" s="1" customFormat="1" ht="13.5">
      <c r="D60" s="30"/>
      <c r="E60" s="30"/>
      <c r="F60" s="30"/>
      <c r="G60" s="30"/>
      <c r="H60" s="30"/>
      <c r="I60" s="30"/>
      <c r="J60" s="30"/>
      <c r="K60" s="30"/>
      <c r="L60" s="30"/>
      <c r="M60" s="30"/>
    </row>
    <row r="61" spans="4:13" s="1" customFormat="1" ht="13.5">
      <c r="D61" s="30"/>
      <c r="E61" s="30"/>
      <c r="F61" s="30"/>
      <c r="G61" s="30"/>
      <c r="H61" s="30"/>
      <c r="I61" s="30"/>
      <c r="J61" s="30"/>
      <c r="K61" s="30"/>
      <c r="L61" s="30"/>
      <c r="M61" s="30"/>
    </row>
    <row r="62" spans="4:13" s="1" customFormat="1" ht="13.5">
      <c r="D62" s="30"/>
      <c r="E62" s="30"/>
      <c r="F62" s="30"/>
      <c r="G62" s="30"/>
      <c r="H62" s="30"/>
      <c r="I62" s="30"/>
      <c r="J62" s="30"/>
      <c r="K62" s="30"/>
      <c r="L62" s="30"/>
      <c r="M62" s="30"/>
    </row>
    <row r="63" spans="4:13" s="1" customFormat="1" ht="13.5">
      <c r="D63" s="30"/>
      <c r="E63" s="30"/>
      <c r="F63" s="30"/>
      <c r="G63" s="30"/>
      <c r="H63" s="30"/>
      <c r="I63" s="30"/>
      <c r="J63" s="30"/>
      <c r="K63" s="30"/>
      <c r="L63" s="30"/>
      <c r="M63" s="30"/>
    </row>
    <row r="64" spans="4:13" s="1" customFormat="1" ht="13.5">
      <c r="D64" s="30"/>
      <c r="E64" s="30"/>
      <c r="F64" s="30"/>
      <c r="G64" s="30"/>
      <c r="H64" s="30"/>
      <c r="I64" s="30"/>
      <c r="J64" s="30"/>
      <c r="K64" s="30"/>
      <c r="L64" s="30"/>
      <c r="M64" s="30"/>
    </row>
    <row r="65" spans="4:13" s="1" customFormat="1" ht="13.5">
      <c r="D65" s="30"/>
      <c r="E65" s="30"/>
      <c r="F65" s="30"/>
      <c r="G65" s="30"/>
      <c r="H65" s="30"/>
      <c r="I65" s="30"/>
      <c r="J65" s="30"/>
      <c r="K65" s="30"/>
      <c r="L65" s="30"/>
      <c r="M65" s="30"/>
    </row>
    <row r="66" spans="4:13" s="1" customFormat="1" ht="13.5">
      <c r="D66" s="30"/>
      <c r="E66" s="30"/>
      <c r="F66" s="30"/>
      <c r="G66" s="30"/>
      <c r="H66" s="30"/>
      <c r="I66" s="30"/>
      <c r="J66" s="30"/>
      <c r="K66" s="30"/>
      <c r="L66" s="30"/>
      <c r="M66" s="30"/>
    </row>
    <row r="67" spans="4:13" s="1" customFormat="1" ht="13.5">
      <c r="D67" s="30"/>
      <c r="E67" s="30"/>
      <c r="F67" s="30"/>
      <c r="G67" s="30"/>
      <c r="H67" s="30"/>
      <c r="I67" s="30"/>
      <c r="J67" s="30"/>
      <c r="K67" s="30"/>
      <c r="L67" s="30"/>
      <c r="M67" s="30"/>
    </row>
    <row r="68" spans="4:13" s="1" customFormat="1" ht="13.5">
      <c r="D68" s="30"/>
      <c r="E68" s="30"/>
      <c r="F68" s="30"/>
      <c r="G68" s="30"/>
      <c r="H68" s="30"/>
      <c r="I68" s="30"/>
      <c r="J68" s="30"/>
      <c r="K68" s="30"/>
      <c r="L68" s="30"/>
      <c r="M68" s="30"/>
    </row>
    <row r="69" spans="4:13" s="1" customFormat="1" ht="13.5">
      <c r="D69" s="30"/>
      <c r="E69" s="30"/>
      <c r="F69" s="30"/>
      <c r="G69" s="30"/>
      <c r="H69" s="30"/>
      <c r="I69" s="30"/>
      <c r="J69" s="30"/>
      <c r="K69" s="30"/>
      <c r="L69" s="30"/>
      <c r="M69" s="30"/>
    </row>
    <row r="70" spans="4:13" s="1" customFormat="1" ht="13.5">
      <c r="D70" s="30"/>
      <c r="E70" s="30"/>
      <c r="F70" s="30"/>
      <c r="G70" s="30"/>
      <c r="H70" s="30"/>
      <c r="I70" s="30"/>
      <c r="J70" s="30"/>
      <c r="K70" s="30"/>
      <c r="L70" s="30"/>
      <c r="M70" s="30"/>
    </row>
    <row r="71" spans="4:13" s="1" customFormat="1" ht="13.5">
      <c r="D71" s="30"/>
      <c r="E71" s="30"/>
      <c r="F71" s="30"/>
      <c r="G71" s="30"/>
      <c r="H71" s="30"/>
      <c r="I71" s="30"/>
      <c r="J71" s="30"/>
      <c r="K71" s="30"/>
      <c r="L71" s="30"/>
      <c r="M71" s="30"/>
    </row>
    <row r="72" spans="4:13" s="1" customFormat="1" ht="13.5">
      <c r="D72" s="30"/>
      <c r="E72" s="30"/>
      <c r="F72" s="30"/>
      <c r="G72" s="30"/>
      <c r="H72" s="30"/>
      <c r="I72" s="30"/>
      <c r="J72" s="30"/>
      <c r="K72" s="30"/>
      <c r="L72" s="30"/>
      <c r="M72" s="30"/>
    </row>
    <row r="73" spans="4:13" s="1" customFormat="1" ht="13.5">
      <c r="D73" s="30"/>
      <c r="E73" s="30"/>
      <c r="F73" s="30"/>
      <c r="G73" s="30"/>
      <c r="H73" s="30"/>
      <c r="I73" s="30"/>
      <c r="J73" s="30"/>
      <c r="K73" s="30"/>
      <c r="L73" s="30"/>
      <c r="M73" s="30"/>
    </row>
    <row r="74" spans="4:13" s="1" customFormat="1" ht="13.5">
      <c r="D74" s="30"/>
      <c r="E74" s="30"/>
      <c r="F74" s="30"/>
      <c r="G74" s="30"/>
      <c r="H74" s="30"/>
      <c r="I74" s="30"/>
      <c r="J74" s="30"/>
      <c r="K74" s="30"/>
      <c r="L74" s="30"/>
      <c r="M74" s="30"/>
    </row>
    <row r="75" spans="4:13" s="1" customFormat="1" ht="13.5">
      <c r="D75" s="30"/>
      <c r="E75" s="30"/>
      <c r="F75" s="30"/>
      <c r="G75" s="30"/>
      <c r="H75" s="30"/>
      <c r="I75" s="30"/>
      <c r="J75" s="30"/>
      <c r="K75" s="30"/>
      <c r="L75" s="30"/>
      <c r="M75" s="30"/>
    </row>
    <row r="76" spans="4:13" s="1" customFormat="1" ht="13.5">
      <c r="D76" s="30"/>
      <c r="E76" s="30"/>
      <c r="F76" s="30"/>
      <c r="G76" s="30"/>
      <c r="H76" s="30"/>
      <c r="I76" s="30"/>
      <c r="J76" s="30"/>
      <c r="K76" s="30"/>
      <c r="L76" s="30"/>
      <c r="M76" s="30"/>
    </row>
    <row r="77" spans="4:13" s="1" customFormat="1" ht="13.5">
      <c r="D77" s="30"/>
      <c r="E77" s="30"/>
      <c r="F77" s="30"/>
      <c r="G77" s="30"/>
      <c r="H77" s="30"/>
      <c r="I77" s="30"/>
      <c r="J77" s="30"/>
      <c r="K77" s="30"/>
      <c r="L77" s="30"/>
      <c r="M77" s="30"/>
    </row>
    <row r="78" spans="4:13" s="1" customFormat="1" ht="13.5">
      <c r="D78" s="30"/>
      <c r="E78" s="30"/>
      <c r="F78" s="30"/>
      <c r="G78" s="30"/>
      <c r="H78" s="30"/>
      <c r="I78" s="30"/>
      <c r="J78" s="30"/>
      <c r="K78" s="30"/>
      <c r="L78" s="30"/>
      <c r="M78" s="30"/>
    </row>
    <row r="79" spans="4:13" s="1" customFormat="1" ht="13.5">
      <c r="D79" s="30"/>
      <c r="E79" s="30"/>
      <c r="F79" s="30"/>
      <c r="G79" s="30"/>
      <c r="H79" s="30"/>
      <c r="I79" s="30"/>
      <c r="J79" s="30"/>
      <c r="K79" s="30"/>
      <c r="L79" s="30"/>
      <c r="M79" s="30"/>
    </row>
    <row r="80" spans="4:13" s="1" customFormat="1" ht="13.5">
      <c r="D80" s="30"/>
      <c r="E80" s="30"/>
      <c r="F80" s="30"/>
      <c r="G80" s="30"/>
      <c r="H80" s="30"/>
      <c r="I80" s="30"/>
      <c r="J80" s="30"/>
      <c r="K80" s="30"/>
      <c r="L80" s="30"/>
      <c r="M80" s="30"/>
    </row>
    <row r="81" spans="4:13" s="1" customFormat="1" ht="13.5">
      <c r="D81" s="30"/>
      <c r="E81" s="30"/>
      <c r="F81" s="30"/>
      <c r="G81" s="30"/>
      <c r="H81" s="30"/>
      <c r="I81" s="30"/>
      <c r="J81" s="30"/>
      <c r="K81" s="30"/>
      <c r="L81" s="30"/>
      <c r="M81" s="30"/>
    </row>
    <row r="82" spans="4:13" s="1" customFormat="1" ht="13.5">
      <c r="D82" s="30"/>
      <c r="E82" s="30"/>
      <c r="F82" s="30"/>
      <c r="G82" s="30"/>
      <c r="H82" s="30"/>
      <c r="I82" s="30"/>
      <c r="J82" s="30"/>
      <c r="K82" s="30"/>
      <c r="L82" s="30"/>
      <c r="M82" s="30"/>
    </row>
    <row r="83" spans="4:13" s="1" customFormat="1" ht="13.5">
      <c r="D83" s="30"/>
      <c r="E83" s="30"/>
      <c r="F83" s="30"/>
      <c r="G83" s="30"/>
      <c r="H83" s="30"/>
      <c r="I83" s="30"/>
      <c r="J83" s="30"/>
      <c r="K83" s="30"/>
      <c r="L83" s="30"/>
      <c r="M83" s="30"/>
    </row>
    <row r="84" spans="4:13" s="1" customFormat="1" ht="13.5">
      <c r="D84" s="30"/>
      <c r="E84" s="30"/>
      <c r="F84" s="30"/>
      <c r="G84" s="30"/>
      <c r="H84" s="30"/>
      <c r="I84" s="30"/>
      <c r="J84" s="30"/>
      <c r="K84" s="30"/>
      <c r="L84" s="30"/>
      <c r="M84" s="30"/>
    </row>
    <row r="85" spans="4:13" s="1" customFormat="1" ht="13.5">
      <c r="D85" s="30"/>
      <c r="E85" s="30"/>
      <c r="F85" s="30"/>
      <c r="G85" s="30"/>
      <c r="H85" s="30"/>
      <c r="I85" s="30"/>
      <c r="J85" s="30"/>
      <c r="K85" s="30"/>
      <c r="L85" s="30"/>
      <c r="M85" s="30"/>
    </row>
    <row r="86" spans="4:13" s="1" customFormat="1" ht="13.5">
      <c r="D86" s="30"/>
      <c r="E86" s="30"/>
      <c r="F86" s="30"/>
      <c r="G86" s="30"/>
      <c r="H86" s="30"/>
      <c r="I86" s="30"/>
      <c r="J86" s="30"/>
      <c r="K86" s="30"/>
      <c r="L86" s="30"/>
      <c r="M86" s="30"/>
    </row>
    <row r="87" spans="4:13" s="1" customFormat="1" ht="13.5">
      <c r="D87" s="30"/>
      <c r="E87" s="30"/>
      <c r="F87" s="30"/>
      <c r="G87" s="30"/>
      <c r="H87" s="30"/>
      <c r="I87" s="30"/>
      <c r="J87" s="30"/>
      <c r="K87" s="30"/>
      <c r="L87" s="30"/>
      <c r="M87" s="30"/>
    </row>
    <row r="88" spans="4:13" s="1" customFormat="1" ht="13.5">
      <c r="D88" s="30"/>
      <c r="E88" s="30"/>
      <c r="F88" s="30"/>
      <c r="G88" s="30"/>
      <c r="H88" s="30"/>
      <c r="I88" s="30"/>
      <c r="J88" s="30"/>
      <c r="K88" s="30"/>
      <c r="L88" s="30"/>
      <c r="M88" s="30"/>
    </row>
    <row r="89" spans="4:13" s="1" customFormat="1" ht="13.5">
      <c r="D89" s="30"/>
      <c r="E89" s="30"/>
      <c r="F89" s="30"/>
      <c r="G89" s="30"/>
      <c r="H89" s="30"/>
      <c r="I89" s="30"/>
      <c r="J89" s="30"/>
      <c r="K89" s="30"/>
      <c r="L89" s="30"/>
      <c r="M89" s="30"/>
    </row>
    <row r="90" spans="4:13" s="1" customFormat="1" ht="13.5">
      <c r="D90" s="30"/>
      <c r="E90" s="30"/>
      <c r="F90" s="30"/>
      <c r="G90" s="30"/>
      <c r="H90" s="30"/>
      <c r="I90" s="30"/>
      <c r="J90" s="30"/>
      <c r="K90" s="30"/>
      <c r="L90" s="30"/>
      <c r="M90" s="30"/>
    </row>
    <row r="91" spans="4:13" s="1" customFormat="1" ht="13.5">
      <c r="D91" s="30"/>
      <c r="E91" s="30"/>
      <c r="F91" s="30"/>
      <c r="G91" s="30"/>
      <c r="H91" s="30"/>
      <c r="I91" s="30"/>
      <c r="J91" s="30"/>
      <c r="K91" s="30"/>
      <c r="L91" s="30"/>
      <c r="M91" s="30"/>
    </row>
    <row r="92" spans="4:13" s="1" customFormat="1" ht="13.5">
      <c r="D92" s="30"/>
      <c r="E92" s="30"/>
      <c r="F92" s="30"/>
      <c r="G92" s="30"/>
      <c r="H92" s="30"/>
      <c r="I92" s="30"/>
      <c r="J92" s="30"/>
      <c r="K92" s="30"/>
      <c r="L92" s="30"/>
      <c r="M92" s="30"/>
    </row>
    <row r="93" spans="4:13" s="1" customFormat="1" ht="13.5">
      <c r="D93" s="30"/>
      <c r="E93" s="30"/>
      <c r="F93" s="30"/>
      <c r="G93" s="30"/>
      <c r="H93" s="30"/>
      <c r="I93" s="30"/>
      <c r="J93" s="30"/>
      <c r="K93" s="30"/>
      <c r="L93" s="30"/>
      <c r="M93" s="30"/>
    </row>
    <row r="94" spans="4:13" s="1" customFormat="1" ht="13.5">
      <c r="D94" s="30"/>
      <c r="E94" s="30"/>
      <c r="F94" s="30"/>
      <c r="G94" s="30"/>
      <c r="H94" s="30"/>
      <c r="I94" s="30"/>
      <c r="J94" s="30"/>
      <c r="K94" s="30"/>
      <c r="L94" s="30"/>
      <c r="M94" s="30"/>
    </row>
    <row r="95" spans="4:13" s="1" customFormat="1" ht="13.5">
      <c r="D95" s="30"/>
      <c r="E95" s="30"/>
      <c r="F95" s="30"/>
      <c r="G95" s="30"/>
      <c r="H95" s="30"/>
      <c r="I95" s="30"/>
      <c r="J95" s="30"/>
      <c r="K95" s="30"/>
      <c r="L95" s="30"/>
      <c r="M95" s="30"/>
    </row>
    <row r="96" spans="4:13" s="1" customFormat="1" ht="13.5">
      <c r="D96" s="30"/>
      <c r="E96" s="30"/>
      <c r="F96" s="30"/>
      <c r="G96" s="30"/>
      <c r="H96" s="30"/>
      <c r="I96" s="30"/>
      <c r="J96" s="30"/>
      <c r="K96" s="30"/>
      <c r="L96" s="30"/>
      <c r="M96" s="30"/>
    </row>
    <row r="97" spans="4:13" s="1" customFormat="1" ht="13.5">
      <c r="D97" s="30"/>
      <c r="E97" s="30"/>
      <c r="F97" s="30"/>
      <c r="G97" s="30"/>
      <c r="H97" s="30"/>
      <c r="I97" s="30"/>
      <c r="J97" s="30"/>
      <c r="K97" s="30"/>
      <c r="L97" s="30"/>
      <c r="M97" s="30"/>
    </row>
    <row r="98" spans="4:13" s="1" customFormat="1" ht="13.5">
      <c r="D98" s="30"/>
      <c r="E98" s="30"/>
      <c r="F98" s="30"/>
      <c r="G98" s="30"/>
      <c r="H98" s="30"/>
      <c r="I98" s="30"/>
      <c r="J98" s="30"/>
      <c r="K98" s="30"/>
      <c r="L98" s="30"/>
      <c r="M98" s="30"/>
    </row>
    <row r="99" spans="4:13" s="1" customFormat="1" ht="13.5">
      <c r="D99" s="30"/>
      <c r="E99" s="30"/>
      <c r="F99" s="30"/>
      <c r="G99" s="30"/>
      <c r="H99" s="30"/>
      <c r="I99" s="30"/>
      <c r="J99" s="30"/>
      <c r="K99" s="30"/>
      <c r="L99" s="30"/>
      <c r="M99" s="30"/>
    </row>
    <row r="100" spans="4:13" s="1" customFormat="1" ht="13.5">
      <c r="D100" s="30"/>
      <c r="E100" s="30"/>
      <c r="F100" s="30"/>
      <c r="G100" s="30"/>
      <c r="H100" s="30"/>
      <c r="I100" s="30"/>
      <c r="J100" s="30"/>
      <c r="K100" s="30"/>
      <c r="L100" s="30"/>
      <c r="M100" s="30"/>
    </row>
    <row r="101" spans="4:13" s="1" customFormat="1" ht="13.5">
      <c r="D101" s="30"/>
      <c r="E101" s="30"/>
      <c r="F101" s="30"/>
      <c r="G101" s="30"/>
      <c r="H101" s="30"/>
      <c r="I101" s="30"/>
      <c r="J101" s="30"/>
      <c r="K101" s="30"/>
      <c r="L101" s="30"/>
      <c r="M101" s="30"/>
    </row>
    <row r="102" spans="4:13" s="1" customFormat="1" ht="13.5">
      <c r="D102" s="30"/>
      <c r="E102" s="30"/>
      <c r="F102" s="30"/>
      <c r="G102" s="30"/>
      <c r="H102" s="30"/>
      <c r="I102" s="30"/>
      <c r="J102" s="30"/>
      <c r="K102" s="30"/>
      <c r="L102" s="30"/>
      <c r="M102" s="30"/>
    </row>
    <row r="103" spans="4:13" s="1" customFormat="1" ht="13.5">
      <c r="D103" s="30"/>
      <c r="E103" s="30"/>
      <c r="F103" s="30"/>
      <c r="G103" s="30"/>
      <c r="H103" s="30"/>
      <c r="I103" s="30"/>
      <c r="J103" s="30"/>
      <c r="K103" s="30"/>
      <c r="L103" s="30"/>
      <c r="M103" s="30"/>
    </row>
    <row r="104" spans="4:13" s="1" customFormat="1" ht="13.5">
      <c r="D104" s="30"/>
      <c r="E104" s="30"/>
      <c r="F104" s="30"/>
      <c r="G104" s="30"/>
      <c r="H104" s="30"/>
      <c r="I104" s="30"/>
      <c r="J104" s="30"/>
      <c r="K104" s="30"/>
      <c r="L104" s="30"/>
      <c r="M104" s="30"/>
    </row>
    <row r="105" spans="4:13" s="1" customFormat="1" ht="13.5">
      <c r="D105" s="30"/>
      <c r="E105" s="30"/>
      <c r="F105" s="30"/>
      <c r="G105" s="30"/>
      <c r="H105" s="30"/>
      <c r="I105" s="30"/>
      <c r="J105" s="30"/>
      <c r="K105" s="30"/>
      <c r="L105" s="30"/>
      <c r="M105" s="30"/>
    </row>
    <row r="106" spans="4:13" s="1" customFormat="1" ht="13.5">
      <c r="D106" s="30"/>
      <c r="E106" s="30"/>
      <c r="F106" s="30"/>
      <c r="G106" s="30"/>
      <c r="H106" s="30"/>
      <c r="I106" s="30"/>
      <c r="J106" s="30"/>
      <c r="K106" s="30"/>
      <c r="L106" s="30"/>
      <c r="M106" s="30"/>
    </row>
    <row r="107" spans="4:13" s="1" customFormat="1" ht="13.5">
      <c r="D107" s="30"/>
      <c r="E107" s="30"/>
      <c r="F107" s="30"/>
      <c r="G107" s="30"/>
      <c r="H107" s="30"/>
      <c r="I107" s="30"/>
      <c r="J107" s="30"/>
      <c r="K107" s="30"/>
      <c r="L107" s="30"/>
      <c r="M107" s="30"/>
    </row>
    <row r="108" spans="4:13" s="1" customFormat="1" ht="13.5">
      <c r="D108" s="30"/>
      <c r="E108" s="30"/>
      <c r="F108" s="30"/>
      <c r="G108" s="30"/>
      <c r="H108" s="30"/>
      <c r="I108" s="30"/>
      <c r="J108" s="30"/>
      <c r="K108" s="30"/>
      <c r="L108" s="30"/>
      <c r="M108" s="30"/>
    </row>
    <row r="109" spans="4:13" s="1" customFormat="1" ht="13.5">
      <c r="D109" s="30"/>
      <c r="E109" s="30"/>
      <c r="F109" s="30"/>
      <c r="G109" s="30"/>
      <c r="H109" s="30"/>
      <c r="I109" s="30"/>
      <c r="J109" s="30"/>
      <c r="K109" s="30"/>
      <c r="L109" s="30"/>
      <c r="M109" s="30"/>
    </row>
    <row r="110" spans="4:13" s="1" customFormat="1" ht="13.5">
      <c r="D110" s="30"/>
      <c r="E110" s="30"/>
      <c r="F110" s="30"/>
      <c r="G110" s="30"/>
      <c r="H110" s="30"/>
      <c r="I110" s="30"/>
      <c r="J110" s="30"/>
      <c r="K110" s="30"/>
      <c r="L110" s="30"/>
      <c r="M110" s="30"/>
    </row>
    <row r="111" spans="4:13" s="1" customFormat="1" ht="13.5">
      <c r="D111" s="30"/>
      <c r="E111" s="30"/>
      <c r="F111" s="30"/>
      <c r="G111" s="30"/>
      <c r="H111" s="30"/>
      <c r="I111" s="30"/>
      <c r="J111" s="30"/>
      <c r="K111" s="30"/>
      <c r="L111" s="30"/>
      <c r="M111" s="30"/>
    </row>
    <row r="112" spans="4:13" s="1" customFormat="1" ht="13.5">
      <c r="D112" s="30"/>
      <c r="E112" s="30"/>
      <c r="F112" s="30"/>
      <c r="G112" s="30"/>
      <c r="H112" s="30"/>
      <c r="I112" s="30"/>
      <c r="J112" s="30"/>
      <c r="K112" s="30"/>
      <c r="L112" s="30"/>
      <c r="M112" s="30"/>
    </row>
    <row r="113" spans="4:13" s="1" customFormat="1" ht="13.5">
      <c r="D113" s="30"/>
      <c r="E113" s="30"/>
      <c r="F113" s="30"/>
      <c r="G113" s="30"/>
      <c r="H113" s="30"/>
      <c r="I113" s="30"/>
      <c r="J113" s="30"/>
      <c r="K113" s="30"/>
      <c r="L113" s="30"/>
      <c r="M113" s="30"/>
    </row>
    <row r="114" spans="4:13" s="1" customFormat="1" ht="13.5">
      <c r="D114" s="30"/>
      <c r="E114" s="30"/>
      <c r="F114" s="30"/>
      <c r="G114" s="30"/>
      <c r="H114" s="30"/>
      <c r="I114" s="30"/>
      <c r="J114" s="30"/>
      <c r="K114" s="30"/>
      <c r="L114" s="30"/>
      <c r="M114" s="30"/>
    </row>
    <row r="115" spans="4:13" s="1" customFormat="1" ht="13.5">
      <c r="D115" s="30"/>
      <c r="E115" s="30"/>
      <c r="F115" s="30"/>
      <c r="G115" s="30"/>
      <c r="H115" s="30"/>
      <c r="I115" s="30"/>
      <c r="J115" s="30"/>
      <c r="K115" s="30"/>
      <c r="L115" s="30"/>
      <c r="M115" s="30"/>
    </row>
    <row r="116" spans="4:13" s="1" customFormat="1" ht="13.5">
      <c r="D116" s="30"/>
      <c r="E116" s="30"/>
      <c r="F116" s="30"/>
      <c r="G116" s="30"/>
      <c r="H116" s="30"/>
      <c r="I116" s="30"/>
      <c r="J116" s="30"/>
      <c r="K116" s="30"/>
      <c r="L116" s="30"/>
      <c r="M116" s="30"/>
    </row>
    <row r="117" spans="4:13" s="1" customFormat="1" ht="13.5">
      <c r="D117" s="30"/>
      <c r="E117" s="30"/>
      <c r="F117" s="30"/>
      <c r="G117" s="30"/>
      <c r="H117" s="30"/>
      <c r="I117" s="30"/>
      <c r="J117" s="30"/>
      <c r="K117" s="30"/>
      <c r="L117" s="30"/>
      <c r="M117" s="30"/>
    </row>
    <row r="118" spans="4:13" s="1" customFormat="1" ht="13.5">
      <c r="D118" s="30"/>
      <c r="E118" s="30"/>
      <c r="F118" s="30"/>
      <c r="G118" s="30"/>
      <c r="H118" s="30"/>
      <c r="I118" s="30"/>
      <c r="J118" s="30"/>
      <c r="K118" s="30"/>
      <c r="L118" s="30"/>
      <c r="M118" s="30"/>
    </row>
    <row r="119" spans="4:13" s="1" customFormat="1" ht="13.5">
      <c r="D119" s="30"/>
      <c r="E119" s="30"/>
      <c r="F119" s="30"/>
      <c r="G119" s="30"/>
      <c r="H119" s="30"/>
      <c r="I119" s="30"/>
      <c r="J119" s="30"/>
      <c r="K119" s="30"/>
      <c r="L119" s="30"/>
      <c r="M119" s="30"/>
    </row>
    <row r="120" spans="4:13" s="1" customFormat="1" ht="13.5">
      <c r="D120" s="30"/>
      <c r="E120" s="30"/>
      <c r="F120" s="30"/>
      <c r="G120" s="30"/>
      <c r="H120" s="30"/>
      <c r="I120" s="30"/>
      <c r="J120" s="30"/>
      <c r="K120" s="30"/>
      <c r="L120" s="30"/>
      <c r="M120" s="30"/>
    </row>
    <row r="121" spans="4:13" s="1" customFormat="1" ht="13.5">
      <c r="D121" s="30"/>
      <c r="E121" s="30"/>
      <c r="F121" s="30"/>
      <c r="G121" s="30"/>
      <c r="H121" s="30"/>
      <c r="I121" s="30"/>
      <c r="J121" s="30"/>
      <c r="K121" s="30"/>
      <c r="L121" s="30"/>
      <c r="M121" s="30"/>
    </row>
    <row r="122" spans="4:13" s="1" customFormat="1" ht="13.5">
      <c r="D122" s="30"/>
      <c r="E122" s="30"/>
      <c r="F122" s="30"/>
      <c r="G122" s="30"/>
      <c r="H122" s="30"/>
      <c r="I122" s="30"/>
      <c r="J122" s="30"/>
      <c r="K122" s="30"/>
      <c r="L122" s="30"/>
      <c r="M122" s="30"/>
    </row>
    <row r="123" spans="4:13" s="1" customFormat="1" ht="13.5">
      <c r="D123" s="30"/>
      <c r="E123" s="30"/>
      <c r="F123" s="30"/>
      <c r="G123" s="30"/>
      <c r="H123" s="30"/>
      <c r="I123" s="30"/>
      <c r="J123" s="30"/>
      <c r="K123" s="30"/>
      <c r="L123" s="30"/>
      <c r="M123" s="30"/>
    </row>
    <row r="124" spans="4:13" s="1" customFormat="1" ht="13.5">
      <c r="D124" s="30"/>
      <c r="E124" s="30"/>
      <c r="F124" s="30"/>
      <c r="G124" s="30"/>
      <c r="H124" s="30"/>
      <c r="I124" s="30"/>
      <c r="J124" s="30"/>
      <c r="K124" s="30"/>
      <c r="L124" s="30"/>
      <c r="M124" s="30"/>
    </row>
    <row r="125" spans="4:13" s="1" customFormat="1" ht="13.5">
      <c r="D125" s="30"/>
      <c r="E125" s="30"/>
      <c r="F125" s="30"/>
      <c r="G125" s="30"/>
      <c r="H125" s="30"/>
      <c r="I125" s="30"/>
      <c r="J125" s="30"/>
      <c r="K125" s="30"/>
      <c r="L125" s="30"/>
      <c r="M125" s="30"/>
    </row>
    <row r="126" spans="4:13" s="1" customFormat="1" ht="13.5">
      <c r="D126" s="30"/>
      <c r="E126" s="30"/>
      <c r="F126" s="30"/>
      <c r="G126" s="30"/>
      <c r="H126" s="30"/>
      <c r="I126" s="30"/>
      <c r="J126" s="30"/>
      <c r="K126" s="30"/>
      <c r="L126" s="30"/>
      <c r="M126" s="30"/>
    </row>
    <row r="127" spans="4:13" s="1" customFormat="1" ht="13.5">
      <c r="D127" s="30"/>
      <c r="E127" s="30"/>
      <c r="F127" s="30"/>
      <c r="G127" s="30"/>
      <c r="H127" s="30"/>
      <c r="I127" s="30"/>
      <c r="J127" s="30"/>
      <c r="K127" s="30"/>
      <c r="L127" s="30"/>
      <c r="M127" s="30"/>
    </row>
    <row r="128" spans="4:13" s="1" customFormat="1" ht="13.5">
      <c r="D128" s="30"/>
      <c r="E128" s="30"/>
      <c r="F128" s="30"/>
      <c r="G128" s="30"/>
      <c r="H128" s="30"/>
      <c r="I128" s="30"/>
      <c r="J128" s="30"/>
      <c r="K128" s="30"/>
      <c r="L128" s="30"/>
      <c r="M128" s="30"/>
    </row>
    <row r="129" spans="4:13" s="1" customFormat="1" ht="13.5">
      <c r="D129" s="30"/>
      <c r="E129" s="30"/>
      <c r="F129" s="30"/>
      <c r="G129" s="30"/>
      <c r="H129" s="30"/>
      <c r="I129" s="30"/>
      <c r="J129" s="30"/>
      <c r="K129" s="30"/>
      <c r="L129" s="30"/>
      <c r="M129" s="30"/>
    </row>
    <row r="130" spans="4:13" s="1" customFormat="1" ht="13.5">
      <c r="D130" s="30"/>
      <c r="E130" s="30"/>
      <c r="F130" s="30"/>
      <c r="G130" s="30"/>
      <c r="H130" s="30"/>
      <c r="I130" s="30"/>
      <c r="J130" s="30"/>
      <c r="K130" s="30"/>
      <c r="L130" s="30"/>
      <c r="M130" s="30"/>
    </row>
    <row r="131" spans="4:13" s="1" customFormat="1" ht="13.5">
      <c r="D131" s="30"/>
      <c r="E131" s="30"/>
      <c r="F131" s="30"/>
      <c r="G131" s="30"/>
      <c r="H131" s="30"/>
      <c r="I131" s="30"/>
      <c r="J131" s="30"/>
      <c r="K131" s="30"/>
      <c r="L131" s="30"/>
      <c r="M131" s="30"/>
    </row>
    <row r="132" spans="4:13" s="1" customFormat="1" ht="13.5">
      <c r="D132" s="30"/>
      <c r="E132" s="30"/>
      <c r="F132" s="30"/>
      <c r="G132" s="30"/>
      <c r="H132" s="30"/>
      <c r="I132" s="30"/>
      <c r="J132" s="30"/>
      <c r="K132" s="30"/>
      <c r="L132" s="30"/>
      <c r="M132" s="30"/>
    </row>
    <row r="133" spans="4:13" s="1" customFormat="1" ht="13.5">
      <c r="D133" s="30"/>
      <c r="E133" s="30"/>
      <c r="F133" s="30"/>
      <c r="G133" s="30"/>
      <c r="H133" s="30"/>
      <c r="I133" s="30"/>
      <c r="J133" s="30"/>
      <c r="K133" s="30"/>
      <c r="L133" s="30"/>
      <c r="M133" s="30"/>
    </row>
    <row r="134" spans="4:13" s="1" customFormat="1" ht="13.5">
      <c r="D134" s="30"/>
      <c r="E134" s="30"/>
      <c r="F134" s="30"/>
      <c r="G134" s="30"/>
      <c r="H134" s="30"/>
      <c r="I134" s="30"/>
      <c r="J134" s="30"/>
      <c r="K134" s="30"/>
      <c r="L134" s="30"/>
      <c r="M134" s="30"/>
    </row>
    <row r="135" spans="4:13" s="1" customFormat="1" ht="13.5">
      <c r="D135" s="30"/>
      <c r="E135" s="30"/>
      <c r="F135" s="30"/>
      <c r="G135" s="30"/>
      <c r="H135" s="30"/>
      <c r="I135" s="30"/>
      <c r="J135" s="30"/>
      <c r="K135" s="30"/>
      <c r="L135" s="30"/>
      <c r="M135" s="30"/>
    </row>
    <row r="136" spans="4:13" s="1" customFormat="1" ht="13.5">
      <c r="D136" s="30"/>
      <c r="E136" s="30"/>
      <c r="F136" s="30"/>
      <c r="G136" s="30"/>
      <c r="H136" s="30"/>
      <c r="I136" s="30"/>
      <c r="J136" s="30"/>
      <c r="K136" s="30"/>
      <c r="L136" s="30"/>
      <c r="M136" s="30"/>
    </row>
    <row r="137" spans="4:13" s="1" customFormat="1" ht="13.5">
      <c r="D137" s="30"/>
      <c r="E137" s="30"/>
      <c r="F137" s="30"/>
      <c r="G137" s="30"/>
      <c r="H137" s="30"/>
      <c r="I137" s="30"/>
      <c r="J137" s="30"/>
      <c r="K137" s="30"/>
      <c r="L137" s="30"/>
      <c r="M137" s="30"/>
    </row>
    <row r="138" spans="4:13" s="1" customFormat="1" ht="13.5">
      <c r="D138" s="30"/>
      <c r="E138" s="30"/>
      <c r="F138" s="30"/>
      <c r="G138" s="30"/>
      <c r="H138" s="30"/>
      <c r="I138" s="30"/>
      <c r="J138" s="30"/>
      <c r="K138" s="30"/>
      <c r="L138" s="30"/>
      <c r="M138" s="30"/>
    </row>
    <row r="139" spans="4:13" s="1" customFormat="1" ht="13.5">
      <c r="D139" s="30"/>
      <c r="E139" s="30"/>
      <c r="F139" s="30"/>
      <c r="G139" s="30"/>
      <c r="H139" s="30"/>
      <c r="I139" s="30"/>
      <c r="J139" s="30"/>
      <c r="K139" s="30"/>
      <c r="L139" s="30"/>
      <c r="M139" s="30"/>
    </row>
    <row r="140" spans="4:13" s="1" customFormat="1" ht="13.5">
      <c r="D140" s="30"/>
      <c r="E140" s="30"/>
      <c r="F140" s="30"/>
      <c r="G140" s="30"/>
      <c r="H140" s="30"/>
      <c r="I140" s="30"/>
      <c r="J140" s="30"/>
      <c r="K140" s="30"/>
      <c r="L140" s="30"/>
      <c r="M140" s="30"/>
    </row>
    <row r="141" spans="4:13" s="1" customFormat="1" ht="13.5">
      <c r="D141" s="30"/>
      <c r="E141" s="30"/>
      <c r="F141" s="30"/>
      <c r="G141" s="30"/>
      <c r="H141" s="30"/>
      <c r="I141" s="30"/>
      <c r="J141" s="30"/>
      <c r="K141" s="30"/>
      <c r="L141" s="30"/>
      <c r="M141" s="30"/>
    </row>
    <row r="142" spans="4:13" s="1" customFormat="1" ht="13.5">
      <c r="D142" s="30"/>
      <c r="E142" s="30"/>
      <c r="F142" s="30"/>
      <c r="G142" s="30"/>
      <c r="H142" s="30"/>
      <c r="I142" s="30"/>
      <c r="J142" s="30"/>
      <c r="K142" s="30"/>
      <c r="L142" s="30"/>
      <c r="M142" s="30"/>
    </row>
    <row r="143" spans="4:13" s="1" customFormat="1" ht="13.5">
      <c r="D143" s="30"/>
      <c r="E143" s="30"/>
      <c r="F143" s="30"/>
      <c r="G143" s="30"/>
      <c r="H143" s="30"/>
      <c r="I143" s="30"/>
      <c r="J143" s="30"/>
      <c r="K143" s="30"/>
      <c r="L143" s="30"/>
      <c r="M143" s="30"/>
    </row>
    <row r="144" spans="4:13" s="1" customFormat="1" ht="13.5">
      <c r="D144" s="30"/>
      <c r="E144" s="30"/>
      <c r="F144" s="30"/>
      <c r="G144" s="30"/>
      <c r="H144" s="30"/>
      <c r="I144" s="30"/>
      <c r="J144" s="30"/>
      <c r="K144" s="30"/>
      <c r="L144" s="30"/>
      <c r="M144" s="30"/>
    </row>
    <row r="145" spans="4:13" s="1" customFormat="1" ht="13.5">
      <c r="D145" s="30"/>
      <c r="E145" s="30"/>
      <c r="F145" s="30"/>
      <c r="G145" s="30"/>
      <c r="H145" s="30"/>
      <c r="I145" s="30"/>
      <c r="J145" s="30"/>
      <c r="K145" s="30"/>
      <c r="L145" s="30"/>
      <c r="M145" s="30"/>
    </row>
    <row r="146" spans="4:13" s="1" customFormat="1" ht="13.5">
      <c r="D146" s="30"/>
      <c r="E146" s="30"/>
      <c r="F146" s="30"/>
      <c r="G146" s="30"/>
      <c r="H146" s="30"/>
      <c r="I146" s="30"/>
      <c r="J146" s="30"/>
      <c r="K146" s="30"/>
      <c r="L146" s="30"/>
      <c r="M146" s="30"/>
    </row>
    <row r="147" spans="4:13" s="1" customFormat="1" ht="13.5">
      <c r="D147" s="30"/>
      <c r="E147" s="30"/>
      <c r="F147" s="30"/>
      <c r="G147" s="30"/>
      <c r="H147" s="30"/>
      <c r="I147" s="30"/>
      <c r="J147" s="30"/>
      <c r="K147" s="30"/>
      <c r="L147" s="30"/>
      <c r="M147" s="30"/>
    </row>
    <row r="148" spans="4:13" s="1" customFormat="1" ht="13.5">
      <c r="D148" s="30"/>
      <c r="E148" s="30"/>
      <c r="F148" s="30"/>
      <c r="G148" s="30"/>
      <c r="H148" s="30"/>
      <c r="I148" s="30"/>
      <c r="J148" s="30"/>
      <c r="K148" s="30"/>
      <c r="L148" s="30"/>
      <c r="M148" s="30"/>
    </row>
    <row r="149" spans="4:13" s="1" customFormat="1" ht="13.5">
      <c r="D149" s="30"/>
      <c r="E149" s="30"/>
      <c r="F149" s="30"/>
      <c r="G149" s="30"/>
      <c r="H149" s="30"/>
      <c r="I149" s="30"/>
      <c r="J149" s="30"/>
      <c r="K149" s="30"/>
      <c r="L149" s="30"/>
      <c r="M149" s="30"/>
    </row>
    <row r="150" spans="4:13" s="1" customFormat="1" ht="13.5">
      <c r="D150" s="30"/>
      <c r="E150" s="30"/>
      <c r="F150" s="30"/>
      <c r="G150" s="30"/>
      <c r="H150" s="30"/>
      <c r="I150" s="30"/>
      <c r="J150" s="30"/>
      <c r="K150" s="30"/>
      <c r="L150" s="30"/>
      <c r="M150" s="30"/>
    </row>
    <row r="151" spans="4:13" s="1" customFormat="1" ht="13.5">
      <c r="D151" s="30"/>
      <c r="E151" s="30"/>
      <c r="F151" s="30"/>
      <c r="G151" s="30"/>
      <c r="H151" s="30"/>
      <c r="I151" s="30"/>
      <c r="J151" s="30"/>
      <c r="K151" s="30"/>
      <c r="L151" s="30"/>
      <c r="M151" s="30"/>
    </row>
    <row r="152" spans="4:13" s="1" customFormat="1" ht="13.5">
      <c r="D152" s="30"/>
      <c r="E152" s="30"/>
      <c r="F152" s="30"/>
      <c r="G152" s="30"/>
      <c r="H152" s="30"/>
      <c r="I152" s="30"/>
      <c r="J152" s="30"/>
      <c r="K152" s="30"/>
      <c r="L152" s="30"/>
      <c r="M152" s="30"/>
    </row>
    <row r="153" spans="4:13" s="1" customFormat="1" ht="13.5">
      <c r="D153" s="30"/>
      <c r="E153" s="30"/>
      <c r="F153" s="30"/>
      <c r="G153" s="30"/>
      <c r="H153" s="30"/>
      <c r="I153" s="30"/>
      <c r="J153" s="30"/>
      <c r="K153" s="30"/>
      <c r="L153" s="30"/>
      <c r="M153" s="30"/>
    </row>
    <row r="154" spans="4:13" s="1" customFormat="1" ht="13.5">
      <c r="D154" s="30"/>
      <c r="E154" s="30"/>
      <c r="F154" s="30"/>
      <c r="G154" s="30"/>
      <c r="H154" s="30"/>
      <c r="I154" s="30"/>
      <c r="J154" s="30"/>
      <c r="K154" s="30"/>
      <c r="L154" s="30"/>
      <c r="M154" s="30"/>
    </row>
    <row r="155" spans="4:13" s="1" customFormat="1" ht="13.5">
      <c r="D155" s="30"/>
      <c r="E155" s="30"/>
      <c r="F155" s="30"/>
      <c r="G155" s="30"/>
      <c r="H155" s="30"/>
      <c r="I155" s="30"/>
      <c r="J155" s="30"/>
      <c r="K155" s="30"/>
      <c r="L155" s="30"/>
      <c r="M155" s="30"/>
    </row>
    <row r="156" spans="4:13" s="1" customFormat="1" ht="13.5">
      <c r="D156" s="30"/>
      <c r="E156" s="30"/>
      <c r="F156" s="30"/>
      <c r="G156" s="30"/>
      <c r="H156" s="30"/>
      <c r="I156" s="30"/>
      <c r="J156" s="30"/>
      <c r="K156" s="30"/>
      <c r="L156" s="30"/>
      <c r="M156" s="30"/>
    </row>
    <row r="157" spans="4:13" s="1" customFormat="1" ht="13.5">
      <c r="D157" s="30"/>
      <c r="E157" s="30"/>
      <c r="F157" s="30"/>
      <c r="G157" s="30"/>
      <c r="H157" s="30"/>
      <c r="I157" s="30"/>
      <c r="J157" s="30"/>
      <c r="K157" s="30"/>
      <c r="L157" s="30"/>
      <c r="M157" s="30"/>
    </row>
    <row r="158" spans="4:13" s="1" customFormat="1" ht="13.5">
      <c r="D158" s="30"/>
      <c r="E158" s="30"/>
      <c r="F158" s="30"/>
      <c r="G158" s="30"/>
      <c r="H158" s="30"/>
      <c r="I158" s="30"/>
      <c r="J158" s="30"/>
      <c r="K158" s="30"/>
      <c r="L158" s="30"/>
      <c r="M158" s="30"/>
    </row>
    <row r="159" spans="4:13" s="1" customFormat="1" ht="13.5">
      <c r="D159" s="30"/>
      <c r="E159" s="30"/>
      <c r="F159" s="30"/>
      <c r="G159" s="30"/>
      <c r="H159" s="30"/>
      <c r="I159" s="30"/>
      <c r="J159" s="30"/>
      <c r="K159" s="30"/>
      <c r="L159" s="30"/>
      <c r="M159" s="30"/>
    </row>
    <row r="160" spans="4:13" s="1" customFormat="1" ht="13.5">
      <c r="D160" s="30"/>
      <c r="E160" s="30"/>
      <c r="F160" s="30"/>
      <c r="G160" s="30"/>
      <c r="H160" s="30"/>
      <c r="I160" s="30"/>
      <c r="J160" s="30"/>
      <c r="K160" s="30"/>
      <c r="L160" s="30"/>
      <c r="M160" s="30"/>
    </row>
    <row r="161" spans="4:13" s="1" customFormat="1" ht="13.5">
      <c r="D161" s="30"/>
      <c r="E161" s="30"/>
      <c r="F161" s="30"/>
      <c r="G161" s="30"/>
      <c r="H161" s="30"/>
      <c r="I161" s="30"/>
      <c r="J161" s="30"/>
      <c r="K161" s="30"/>
      <c r="L161" s="30"/>
      <c r="M161" s="30"/>
    </row>
    <row r="162" spans="4:13" s="1" customFormat="1" ht="13.5">
      <c r="D162" s="30"/>
      <c r="E162" s="30"/>
      <c r="F162" s="30"/>
      <c r="G162" s="30"/>
      <c r="H162" s="30"/>
      <c r="I162" s="30"/>
      <c r="J162" s="30"/>
      <c r="K162" s="30"/>
      <c r="L162" s="30"/>
      <c r="M162" s="30"/>
    </row>
    <row r="163" spans="4:13" s="1" customFormat="1" ht="13.5">
      <c r="D163" s="30"/>
      <c r="E163" s="30"/>
      <c r="F163" s="30"/>
      <c r="G163" s="30"/>
      <c r="H163" s="30"/>
      <c r="I163" s="30"/>
      <c r="J163" s="30"/>
      <c r="K163" s="30"/>
      <c r="L163" s="30"/>
      <c r="M163" s="30"/>
    </row>
    <row r="164" spans="4:13" s="1" customFormat="1" ht="13.5">
      <c r="D164" s="30"/>
      <c r="E164" s="30"/>
      <c r="F164" s="30"/>
      <c r="G164" s="30"/>
      <c r="H164" s="30"/>
      <c r="I164" s="30"/>
      <c r="J164" s="30"/>
      <c r="K164" s="30"/>
      <c r="L164" s="30"/>
      <c r="M164" s="30"/>
    </row>
    <row r="165" spans="4:13" s="1" customFormat="1" ht="13.5">
      <c r="D165" s="30"/>
      <c r="E165" s="30"/>
      <c r="F165" s="30"/>
      <c r="G165" s="30"/>
      <c r="H165" s="30"/>
      <c r="I165" s="30"/>
      <c r="J165" s="30"/>
      <c r="K165" s="30"/>
      <c r="L165" s="30"/>
      <c r="M165" s="30"/>
    </row>
    <row r="166" spans="4:13" s="1" customFormat="1" ht="13.5">
      <c r="D166" s="30"/>
      <c r="E166" s="30"/>
      <c r="F166" s="30"/>
      <c r="G166" s="30"/>
      <c r="H166" s="30"/>
      <c r="I166" s="30"/>
      <c r="J166" s="30"/>
      <c r="K166" s="30"/>
      <c r="L166" s="30"/>
      <c r="M166" s="30"/>
    </row>
    <row r="167" spans="4:13" s="1" customFormat="1" ht="13.5">
      <c r="D167" s="30"/>
      <c r="E167" s="30"/>
      <c r="F167" s="30"/>
      <c r="G167" s="30"/>
      <c r="H167" s="30"/>
      <c r="I167" s="30"/>
      <c r="J167" s="30"/>
      <c r="K167" s="30"/>
      <c r="L167" s="30"/>
      <c r="M167" s="30"/>
    </row>
    <row r="168" spans="4:13" s="1" customFormat="1" ht="13.5">
      <c r="D168" s="30"/>
      <c r="E168" s="30"/>
      <c r="F168" s="30"/>
      <c r="G168" s="30"/>
      <c r="H168" s="30"/>
      <c r="I168" s="30"/>
      <c r="J168" s="30"/>
      <c r="K168" s="30"/>
      <c r="L168" s="30"/>
      <c r="M168" s="30"/>
    </row>
    <row r="169" spans="4:13" s="1" customFormat="1" ht="13.5">
      <c r="D169" s="30"/>
      <c r="E169" s="30"/>
      <c r="F169" s="30"/>
      <c r="G169" s="30"/>
      <c r="H169" s="30"/>
      <c r="I169" s="30"/>
      <c r="J169" s="30"/>
      <c r="K169" s="30"/>
      <c r="L169" s="30"/>
      <c r="M169" s="30"/>
    </row>
    <row r="170" spans="4:13" s="1" customFormat="1" ht="13.5">
      <c r="D170" s="30"/>
      <c r="E170" s="30"/>
      <c r="F170" s="30"/>
      <c r="G170" s="30"/>
      <c r="H170" s="30"/>
      <c r="I170" s="30"/>
      <c r="J170" s="30"/>
      <c r="K170" s="30"/>
      <c r="L170" s="30"/>
      <c r="M170" s="30"/>
    </row>
    <row r="171" spans="4:13" s="1" customFormat="1" ht="13.5">
      <c r="D171" s="30"/>
      <c r="E171" s="30"/>
      <c r="F171" s="30"/>
      <c r="G171" s="30"/>
      <c r="H171" s="30"/>
      <c r="I171" s="30"/>
      <c r="J171" s="30"/>
      <c r="K171" s="30"/>
      <c r="L171" s="30"/>
      <c r="M171" s="30"/>
    </row>
    <row r="172" spans="4:13" s="1" customFormat="1" ht="13.5">
      <c r="D172" s="30"/>
      <c r="E172" s="30"/>
      <c r="F172" s="30"/>
      <c r="G172" s="30"/>
      <c r="H172" s="30"/>
      <c r="I172" s="30"/>
      <c r="J172" s="30"/>
      <c r="K172" s="30"/>
      <c r="L172" s="30"/>
      <c r="M172" s="30"/>
    </row>
    <row r="173" spans="4:13" s="1" customFormat="1" ht="13.5">
      <c r="D173" s="30"/>
      <c r="E173" s="30"/>
      <c r="F173" s="30"/>
      <c r="G173" s="30"/>
      <c r="H173" s="30"/>
      <c r="I173" s="30"/>
      <c r="J173" s="30"/>
      <c r="K173" s="30"/>
      <c r="L173" s="30"/>
      <c r="M173" s="30"/>
    </row>
    <row r="174" spans="4:13" s="1" customFormat="1" ht="13.5">
      <c r="D174" s="30"/>
      <c r="E174" s="30"/>
      <c r="F174" s="30"/>
      <c r="G174" s="30"/>
      <c r="H174" s="30"/>
      <c r="I174" s="30"/>
      <c r="J174" s="30"/>
      <c r="K174" s="30"/>
      <c r="L174" s="30"/>
      <c r="M174" s="30"/>
    </row>
    <row r="175" spans="4:13" s="1" customFormat="1" ht="13.5">
      <c r="D175" s="30"/>
      <c r="E175" s="30"/>
      <c r="F175" s="30"/>
      <c r="G175" s="30"/>
      <c r="H175" s="30"/>
      <c r="I175" s="30"/>
      <c r="J175" s="30"/>
      <c r="K175" s="30"/>
      <c r="L175" s="30"/>
      <c r="M175" s="30"/>
    </row>
    <row r="176" spans="4:13" s="1" customFormat="1" ht="13.5">
      <c r="D176" s="30"/>
      <c r="E176" s="30"/>
      <c r="F176" s="30"/>
      <c r="G176" s="30"/>
      <c r="H176" s="30"/>
      <c r="I176" s="30"/>
      <c r="J176" s="30"/>
      <c r="K176" s="30"/>
      <c r="L176" s="30"/>
      <c r="M176" s="30"/>
    </row>
    <row r="177" spans="4:13" s="1" customFormat="1" ht="13.5">
      <c r="D177" s="30"/>
      <c r="E177" s="30"/>
      <c r="F177" s="30"/>
      <c r="G177" s="30"/>
      <c r="H177" s="30"/>
      <c r="I177" s="30"/>
      <c r="J177" s="30"/>
      <c r="K177" s="30"/>
      <c r="L177" s="30"/>
      <c r="M177" s="30"/>
    </row>
    <row r="178" spans="4:13" s="1" customFormat="1" ht="13.5">
      <c r="D178" s="30"/>
      <c r="E178" s="30"/>
      <c r="F178" s="30"/>
      <c r="G178" s="30"/>
      <c r="H178" s="30"/>
      <c r="I178" s="30"/>
      <c r="J178" s="30"/>
      <c r="K178" s="30"/>
      <c r="L178" s="30"/>
      <c r="M178" s="30"/>
    </row>
    <row r="179" spans="4:13" s="1" customFormat="1" ht="13.5">
      <c r="D179" s="30"/>
      <c r="E179" s="30"/>
      <c r="F179" s="30"/>
      <c r="G179" s="30"/>
      <c r="H179" s="30"/>
      <c r="I179" s="30"/>
      <c r="J179" s="30"/>
      <c r="K179" s="30"/>
      <c r="L179" s="30"/>
      <c r="M179" s="30"/>
    </row>
    <row r="180" spans="4:13" s="1" customFormat="1" ht="13.5">
      <c r="D180" s="30"/>
      <c r="E180" s="30"/>
      <c r="F180" s="30"/>
      <c r="G180" s="30"/>
      <c r="H180" s="30"/>
      <c r="I180" s="30"/>
      <c r="J180" s="30"/>
      <c r="K180" s="30"/>
      <c r="L180" s="30"/>
      <c r="M180" s="30"/>
    </row>
    <row r="181" spans="4:13" s="1" customFormat="1" ht="13.5">
      <c r="D181" s="30"/>
      <c r="E181" s="30"/>
      <c r="F181" s="30"/>
      <c r="G181" s="30"/>
      <c r="H181" s="30"/>
      <c r="I181" s="30"/>
      <c r="J181" s="30"/>
      <c r="K181" s="30"/>
      <c r="L181" s="30"/>
      <c r="M181" s="30"/>
    </row>
    <row r="182" spans="4:13" s="1" customFormat="1" ht="13.5">
      <c r="D182" s="30"/>
      <c r="E182" s="30"/>
      <c r="F182" s="30"/>
      <c r="G182" s="30"/>
      <c r="H182" s="30"/>
      <c r="I182" s="30"/>
      <c r="J182" s="30"/>
      <c r="K182" s="30"/>
      <c r="L182" s="30"/>
      <c r="M182" s="30"/>
    </row>
    <row r="183" spans="4:13" s="1" customFormat="1" ht="13.5">
      <c r="D183" s="30"/>
      <c r="E183" s="30"/>
      <c r="F183" s="30"/>
      <c r="G183" s="30"/>
      <c r="H183" s="30"/>
      <c r="I183" s="30"/>
      <c r="J183" s="30"/>
      <c r="K183" s="30"/>
      <c r="L183" s="30"/>
      <c r="M183" s="30"/>
    </row>
    <row r="184" spans="4:13" s="1" customFormat="1" ht="13.5">
      <c r="D184" s="30"/>
      <c r="E184" s="30"/>
      <c r="F184" s="30"/>
      <c r="G184" s="30"/>
      <c r="H184" s="30"/>
      <c r="I184" s="30"/>
      <c r="J184" s="30"/>
      <c r="K184" s="30"/>
      <c r="L184" s="30"/>
      <c r="M184" s="30"/>
    </row>
    <row r="185" spans="4:13" s="1" customFormat="1" ht="13.5">
      <c r="D185" s="30"/>
      <c r="E185" s="30"/>
      <c r="F185" s="30"/>
      <c r="G185" s="30"/>
      <c r="H185" s="30"/>
      <c r="I185" s="30"/>
      <c r="J185" s="30"/>
      <c r="K185" s="30"/>
      <c r="L185" s="30"/>
      <c r="M185" s="30"/>
    </row>
    <row r="186" spans="4:13" s="1" customFormat="1" ht="13.5">
      <c r="D186" s="30"/>
      <c r="E186" s="30"/>
      <c r="F186" s="30"/>
      <c r="G186" s="30"/>
      <c r="H186" s="30"/>
      <c r="I186" s="30"/>
      <c r="J186" s="30"/>
      <c r="K186" s="30"/>
      <c r="L186" s="30"/>
      <c r="M186" s="30"/>
    </row>
    <row r="187" spans="4:13" s="1" customFormat="1" ht="13.5">
      <c r="D187" s="30"/>
      <c r="E187" s="30"/>
      <c r="F187" s="30"/>
      <c r="G187" s="30"/>
      <c r="H187" s="30"/>
      <c r="I187" s="30"/>
      <c r="J187" s="30"/>
      <c r="K187" s="30"/>
      <c r="L187" s="30"/>
      <c r="M187" s="30"/>
    </row>
    <row r="188" spans="4:13" s="1" customFormat="1" ht="13.5">
      <c r="D188" s="30"/>
      <c r="E188" s="30"/>
      <c r="F188" s="30"/>
      <c r="G188" s="30"/>
      <c r="H188" s="30"/>
      <c r="I188" s="30"/>
      <c r="J188" s="30"/>
      <c r="K188" s="30"/>
      <c r="L188" s="30"/>
      <c r="M188" s="30"/>
    </row>
    <row r="189" spans="4:13" s="1" customFormat="1" ht="13.5">
      <c r="D189" s="30"/>
      <c r="E189" s="30"/>
      <c r="F189" s="30"/>
      <c r="G189" s="30"/>
      <c r="H189" s="30"/>
      <c r="I189" s="30"/>
      <c r="J189" s="30"/>
      <c r="K189" s="30"/>
      <c r="L189" s="30"/>
      <c r="M189" s="30"/>
    </row>
    <row r="190" spans="4:13" s="1" customFormat="1" ht="13.5">
      <c r="D190" s="30"/>
      <c r="E190" s="30"/>
      <c r="F190" s="30"/>
      <c r="G190" s="30"/>
      <c r="H190" s="30"/>
      <c r="I190" s="30"/>
      <c r="J190" s="30"/>
      <c r="K190" s="30"/>
      <c r="L190" s="30"/>
      <c r="M190" s="30"/>
    </row>
    <row r="191" spans="4:13" s="1" customFormat="1" ht="13.5">
      <c r="D191" s="30"/>
      <c r="E191" s="30"/>
      <c r="F191" s="30"/>
      <c r="G191" s="30"/>
      <c r="H191" s="30"/>
      <c r="I191" s="30"/>
      <c r="J191" s="30"/>
      <c r="K191" s="30"/>
      <c r="L191" s="30"/>
      <c r="M191" s="30"/>
    </row>
    <row r="192" spans="4:13" s="1" customFormat="1" ht="13.5">
      <c r="D192" s="30"/>
      <c r="E192" s="30"/>
      <c r="F192" s="30"/>
      <c r="G192" s="30"/>
      <c r="H192" s="30"/>
      <c r="I192" s="30"/>
      <c r="J192" s="30"/>
      <c r="K192" s="30"/>
      <c r="L192" s="30"/>
      <c r="M192" s="30"/>
    </row>
    <row r="193" spans="4:13" s="1" customFormat="1" ht="13.5">
      <c r="D193" s="30"/>
      <c r="E193" s="30"/>
      <c r="F193" s="30"/>
      <c r="G193" s="30"/>
      <c r="H193" s="30"/>
      <c r="I193" s="30"/>
      <c r="J193" s="30"/>
      <c r="K193" s="30"/>
      <c r="L193" s="30"/>
      <c r="M193" s="30"/>
    </row>
    <row r="194" spans="4:13" s="1" customFormat="1" ht="13.5">
      <c r="D194" s="30"/>
      <c r="E194" s="30"/>
      <c r="F194" s="30"/>
      <c r="G194" s="30"/>
      <c r="H194" s="30"/>
      <c r="I194" s="30"/>
      <c r="J194" s="30"/>
      <c r="K194" s="30"/>
      <c r="L194" s="30"/>
      <c r="M194" s="30"/>
    </row>
    <row r="195" spans="4:13" s="1" customFormat="1" ht="13.5">
      <c r="D195" s="30"/>
      <c r="E195" s="30"/>
      <c r="F195" s="30"/>
      <c r="G195" s="30"/>
      <c r="H195" s="30"/>
      <c r="I195" s="30"/>
      <c r="J195" s="30"/>
      <c r="K195" s="30"/>
      <c r="L195" s="30"/>
      <c r="M195" s="30"/>
    </row>
    <row r="196" spans="4:13" s="1" customFormat="1" ht="13.5">
      <c r="D196" s="30"/>
      <c r="E196" s="30"/>
      <c r="F196" s="30"/>
      <c r="G196" s="30"/>
      <c r="H196" s="30"/>
      <c r="I196" s="30"/>
      <c r="J196" s="30"/>
      <c r="K196" s="30"/>
      <c r="L196" s="30"/>
      <c r="M196" s="30"/>
    </row>
    <row r="197" spans="4:13" s="1" customFormat="1" ht="13.5">
      <c r="D197" s="30"/>
      <c r="E197" s="30"/>
      <c r="F197" s="30"/>
      <c r="G197" s="30"/>
      <c r="H197" s="30"/>
      <c r="I197" s="30"/>
      <c r="J197" s="30"/>
      <c r="K197" s="30"/>
      <c r="L197" s="30"/>
      <c r="M197" s="30"/>
    </row>
    <row r="198" spans="4:13" s="1" customFormat="1" ht="13.5">
      <c r="D198" s="30"/>
      <c r="E198" s="30"/>
      <c r="F198" s="30"/>
      <c r="G198" s="30"/>
      <c r="H198" s="30"/>
      <c r="I198" s="30"/>
      <c r="J198" s="30"/>
      <c r="K198" s="30"/>
      <c r="L198" s="30"/>
      <c r="M198" s="30"/>
    </row>
    <row r="199" spans="4:13" s="1" customFormat="1" ht="13.5">
      <c r="D199" s="30"/>
      <c r="E199" s="30"/>
      <c r="F199" s="30"/>
      <c r="G199" s="30"/>
      <c r="H199" s="30"/>
      <c r="I199" s="30"/>
      <c r="J199" s="30"/>
      <c r="K199" s="30"/>
      <c r="L199" s="30"/>
      <c r="M199" s="30"/>
    </row>
    <row r="200" spans="4:13" s="1" customFormat="1" ht="13.5">
      <c r="D200" s="30"/>
      <c r="E200" s="30"/>
      <c r="F200" s="30"/>
      <c r="G200" s="30"/>
      <c r="H200" s="30"/>
      <c r="I200" s="30"/>
      <c r="J200" s="30"/>
      <c r="K200" s="30"/>
      <c r="L200" s="30"/>
      <c r="M200" s="30"/>
    </row>
    <row r="201" spans="4:13" s="1" customFormat="1" ht="13.5">
      <c r="D201" s="30"/>
      <c r="E201" s="30"/>
      <c r="F201" s="30"/>
      <c r="G201" s="30"/>
      <c r="H201" s="30"/>
      <c r="I201" s="30"/>
      <c r="J201" s="30"/>
      <c r="K201" s="30"/>
      <c r="L201" s="30"/>
      <c r="M201" s="30"/>
    </row>
    <row r="202" spans="4:13" s="1" customFormat="1" ht="13.5">
      <c r="D202" s="30"/>
      <c r="E202" s="30"/>
      <c r="F202" s="30"/>
      <c r="G202" s="30"/>
      <c r="H202" s="30"/>
      <c r="I202" s="30"/>
      <c r="J202" s="30"/>
      <c r="K202" s="30"/>
      <c r="L202" s="30"/>
      <c r="M202" s="30"/>
    </row>
    <row r="203" spans="4:13" s="1" customFormat="1" ht="13.5">
      <c r="D203" s="30"/>
      <c r="E203" s="30"/>
      <c r="F203" s="30"/>
      <c r="G203" s="30"/>
      <c r="H203" s="30"/>
      <c r="I203" s="30"/>
      <c r="J203" s="30"/>
      <c r="K203" s="30"/>
      <c r="L203" s="30"/>
      <c r="M203" s="30"/>
    </row>
    <row r="204" spans="4:13" s="1" customFormat="1" ht="13.5">
      <c r="D204" s="30"/>
      <c r="E204" s="30"/>
      <c r="F204" s="30"/>
      <c r="G204" s="30"/>
      <c r="H204" s="30"/>
      <c r="I204" s="30"/>
      <c r="J204" s="30"/>
      <c r="K204" s="30"/>
      <c r="L204" s="30"/>
      <c r="M204" s="30"/>
    </row>
    <row r="205" spans="4:13" s="1" customFormat="1" ht="13.5">
      <c r="D205" s="30"/>
      <c r="E205" s="30"/>
      <c r="F205" s="30"/>
      <c r="G205" s="30"/>
      <c r="H205" s="30"/>
      <c r="I205" s="30"/>
      <c r="J205" s="30"/>
      <c r="K205" s="30"/>
      <c r="L205" s="30"/>
      <c r="M205" s="30"/>
    </row>
    <row r="206" spans="4:13" s="1" customFormat="1" ht="13.5">
      <c r="D206" s="30"/>
      <c r="E206" s="30"/>
      <c r="F206" s="30"/>
      <c r="G206" s="30"/>
      <c r="H206" s="30"/>
      <c r="I206" s="30"/>
      <c r="J206" s="30"/>
      <c r="K206" s="30"/>
      <c r="L206" s="30"/>
      <c r="M206" s="30"/>
    </row>
    <row r="207" spans="4:13" s="1" customFormat="1" ht="13.5">
      <c r="D207" s="30"/>
      <c r="E207" s="30"/>
      <c r="F207" s="30"/>
      <c r="G207" s="30"/>
      <c r="H207" s="30"/>
      <c r="I207" s="30"/>
      <c r="J207" s="30"/>
      <c r="K207" s="30"/>
      <c r="L207" s="30"/>
      <c r="M207" s="30"/>
    </row>
    <row r="208" spans="4:13" s="1" customFormat="1" ht="13.5">
      <c r="D208" s="30"/>
      <c r="E208" s="30"/>
      <c r="F208" s="30"/>
      <c r="G208" s="30"/>
      <c r="H208" s="30"/>
      <c r="I208" s="30"/>
      <c r="J208" s="30"/>
      <c r="K208" s="30"/>
      <c r="L208" s="30"/>
      <c r="M208" s="30"/>
    </row>
    <row r="209" spans="4:13" s="1" customFormat="1" ht="13.5">
      <c r="D209" s="30"/>
      <c r="E209" s="30"/>
      <c r="F209" s="30"/>
      <c r="G209" s="30"/>
      <c r="H209" s="30"/>
      <c r="I209" s="30"/>
      <c r="J209" s="30"/>
      <c r="K209" s="30"/>
      <c r="L209" s="30"/>
      <c r="M209" s="30"/>
    </row>
    <row r="210" spans="4:13" s="1" customFormat="1" ht="13.5">
      <c r="D210" s="30"/>
      <c r="E210" s="30"/>
      <c r="F210" s="30"/>
      <c r="G210" s="30"/>
      <c r="H210" s="30"/>
      <c r="I210" s="30"/>
      <c r="J210" s="30"/>
      <c r="K210" s="30"/>
      <c r="L210" s="30"/>
      <c r="M210" s="30"/>
    </row>
    <row r="211" spans="4:13" s="1" customFormat="1" ht="13.5">
      <c r="D211" s="30"/>
      <c r="E211" s="30"/>
      <c r="F211" s="30"/>
      <c r="G211" s="30"/>
      <c r="H211" s="30"/>
      <c r="I211" s="30"/>
      <c r="J211" s="30"/>
      <c r="K211" s="30"/>
      <c r="L211" s="30"/>
      <c r="M211" s="30"/>
    </row>
    <row r="212" spans="4:13" s="1" customFormat="1" ht="13.5">
      <c r="D212" s="30"/>
      <c r="E212" s="30"/>
      <c r="F212" s="30"/>
      <c r="G212" s="30"/>
      <c r="H212" s="30"/>
      <c r="I212" s="30"/>
      <c r="J212" s="30"/>
      <c r="K212" s="30"/>
      <c r="L212" s="30"/>
      <c r="M212" s="30"/>
    </row>
    <row r="213" spans="4:13" s="1" customFormat="1" ht="13.5">
      <c r="D213" s="30"/>
      <c r="E213" s="30"/>
      <c r="F213" s="30"/>
      <c r="G213" s="30"/>
      <c r="H213" s="30"/>
      <c r="I213" s="30"/>
      <c r="J213" s="30"/>
      <c r="K213" s="30"/>
      <c r="L213" s="30"/>
      <c r="M213" s="30"/>
    </row>
    <row r="214" spans="4:13" s="1" customFormat="1" ht="13.5">
      <c r="D214" s="30"/>
      <c r="E214" s="30"/>
      <c r="F214" s="30"/>
      <c r="G214" s="30"/>
      <c r="H214" s="30"/>
      <c r="I214" s="30"/>
      <c r="J214" s="30"/>
      <c r="K214" s="30"/>
      <c r="L214" s="30"/>
      <c r="M214" s="30"/>
    </row>
    <row r="215" spans="4:13" s="1" customFormat="1" ht="13.5">
      <c r="D215" s="30"/>
      <c r="E215" s="30"/>
      <c r="F215" s="30"/>
      <c r="G215" s="30"/>
      <c r="H215" s="30"/>
      <c r="I215" s="30"/>
      <c r="J215" s="30"/>
      <c r="K215" s="30"/>
      <c r="L215" s="30"/>
      <c r="M215" s="30"/>
    </row>
    <row r="216" spans="4:13" s="1" customFormat="1" ht="13.5">
      <c r="D216" s="30"/>
      <c r="E216" s="30"/>
      <c r="F216" s="30"/>
      <c r="G216" s="30"/>
      <c r="H216" s="30"/>
      <c r="I216" s="30"/>
      <c r="J216" s="30"/>
      <c r="K216" s="30"/>
      <c r="L216" s="30"/>
      <c r="M216" s="30"/>
    </row>
    <row r="217" spans="4:13" s="1" customFormat="1" ht="13.5">
      <c r="D217" s="30"/>
      <c r="E217" s="30"/>
      <c r="F217" s="30"/>
      <c r="G217" s="30"/>
      <c r="H217" s="30"/>
      <c r="I217" s="30"/>
      <c r="J217" s="30"/>
      <c r="K217" s="30"/>
      <c r="L217" s="30"/>
      <c r="M217" s="30"/>
    </row>
    <row r="218" spans="4:13" s="1" customFormat="1" ht="13.5">
      <c r="D218" s="30"/>
      <c r="E218" s="30"/>
      <c r="F218" s="30"/>
      <c r="G218" s="30"/>
      <c r="H218" s="30"/>
      <c r="I218" s="30"/>
      <c r="J218" s="30"/>
      <c r="K218" s="30"/>
      <c r="L218" s="30"/>
      <c r="M218" s="30"/>
    </row>
    <row r="219" spans="4:13" s="1" customFormat="1" ht="13.5">
      <c r="D219" s="30"/>
      <c r="E219" s="30"/>
      <c r="F219" s="30"/>
      <c r="G219" s="30"/>
      <c r="H219" s="30"/>
      <c r="I219" s="30"/>
      <c r="J219" s="30"/>
      <c r="K219" s="30"/>
      <c r="L219" s="30"/>
      <c r="M219" s="30"/>
    </row>
    <row r="220" spans="4:13" s="1" customFormat="1" ht="13.5">
      <c r="D220" s="30"/>
      <c r="E220" s="30"/>
      <c r="F220" s="30"/>
      <c r="G220" s="30"/>
      <c r="H220" s="30"/>
      <c r="I220" s="30"/>
      <c r="J220" s="30"/>
      <c r="K220" s="30"/>
      <c r="L220" s="30"/>
      <c r="M220" s="30"/>
    </row>
    <row r="221" spans="4:13" s="1" customFormat="1" ht="13.5">
      <c r="D221" s="30"/>
      <c r="E221" s="30"/>
      <c r="F221" s="30"/>
      <c r="G221" s="30"/>
      <c r="H221" s="30"/>
      <c r="I221" s="30"/>
      <c r="J221" s="30"/>
      <c r="K221" s="30"/>
      <c r="L221" s="30"/>
      <c r="M221" s="30"/>
    </row>
    <row r="222" spans="4:13" s="1" customFormat="1" ht="13.5">
      <c r="D222" s="30"/>
      <c r="E222" s="30"/>
      <c r="F222" s="30"/>
      <c r="G222" s="30"/>
      <c r="H222" s="30"/>
      <c r="I222" s="30"/>
      <c r="J222" s="30"/>
      <c r="K222" s="30"/>
      <c r="L222" s="30"/>
      <c r="M222" s="30"/>
    </row>
    <row r="223" spans="4:13" s="1" customFormat="1" ht="13.5">
      <c r="D223" s="30"/>
      <c r="E223" s="30"/>
      <c r="F223" s="30"/>
      <c r="G223" s="30"/>
      <c r="H223" s="30"/>
      <c r="I223" s="30"/>
      <c r="J223" s="30"/>
      <c r="K223" s="30"/>
      <c r="L223" s="30"/>
      <c r="M223" s="30"/>
    </row>
    <row r="224" spans="4:13" s="1" customFormat="1" ht="13.5">
      <c r="D224" s="30"/>
      <c r="E224" s="30"/>
      <c r="F224" s="30"/>
      <c r="G224" s="30"/>
      <c r="H224" s="30"/>
      <c r="I224" s="30"/>
      <c r="J224" s="30"/>
      <c r="K224" s="30"/>
      <c r="L224" s="30"/>
      <c r="M224" s="30"/>
    </row>
    <row r="225" spans="4:13" s="1" customFormat="1" ht="13.5">
      <c r="D225" s="30"/>
      <c r="E225" s="30"/>
      <c r="F225" s="30"/>
      <c r="G225" s="30"/>
      <c r="H225" s="30"/>
      <c r="I225" s="30"/>
      <c r="J225" s="30"/>
      <c r="K225" s="30"/>
      <c r="L225" s="30"/>
      <c r="M225" s="30"/>
    </row>
    <row r="226" spans="4:13" s="1" customFormat="1" ht="13.5">
      <c r="D226" s="30"/>
      <c r="E226" s="30"/>
      <c r="F226" s="30"/>
      <c r="G226" s="30"/>
      <c r="H226" s="30"/>
      <c r="I226" s="30"/>
      <c r="J226" s="30"/>
      <c r="K226" s="30"/>
      <c r="L226" s="30"/>
      <c r="M226" s="30"/>
    </row>
    <row r="227" spans="4:13" s="1" customFormat="1" ht="13.5">
      <c r="D227" s="30"/>
      <c r="E227" s="30"/>
      <c r="F227" s="30"/>
      <c r="G227" s="30"/>
      <c r="H227" s="30"/>
      <c r="I227" s="30"/>
      <c r="J227" s="30"/>
      <c r="K227" s="30"/>
      <c r="L227" s="30"/>
      <c r="M227" s="30"/>
    </row>
    <row r="228" spans="4:13" s="1" customFormat="1" ht="13.5">
      <c r="D228" s="30"/>
      <c r="E228" s="30"/>
      <c r="F228" s="30"/>
      <c r="G228" s="30"/>
      <c r="H228" s="30"/>
      <c r="I228" s="30"/>
      <c r="J228" s="30"/>
      <c r="K228" s="30"/>
      <c r="L228" s="30"/>
      <c r="M228" s="30"/>
    </row>
    <row r="229" spans="4:13" s="1" customFormat="1" ht="13.5">
      <c r="D229" s="30"/>
      <c r="E229" s="30"/>
      <c r="F229" s="30"/>
      <c r="G229" s="30"/>
      <c r="H229" s="30"/>
      <c r="I229" s="30"/>
      <c r="J229" s="30"/>
      <c r="K229" s="30"/>
      <c r="L229" s="30"/>
      <c r="M229" s="30"/>
    </row>
    <row r="230" spans="4:13" s="1" customFormat="1" ht="13.5">
      <c r="D230" s="30"/>
      <c r="E230" s="30"/>
      <c r="F230" s="30"/>
      <c r="G230" s="30"/>
      <c r="H230" s="30"/>
      <c r="I230" s="30"/>
      <c r="J230" s="30"/>
      <c r="K230" s="30"/>
      <c r="L230" s="30"/>
      <c r="M230" s="30"/>
    </row>
    <row r="231" spans="4:13" s="1" customFormat="1" ht="13.5">
      <c r="D231" s="30"/>
      <c r="E231" s="30"/>
      <c r="F231" s="30"/>
      <c r="G231" s="30"/>
      <c r="H231" s="30"/>
      <c r="I231" s="30"/>
      <c r="J231" s="30"/>
      <c r="K231" s="30"/>
      <c r="L231" s="30"/>
      <c r="M231" s="30"/>
    </row>
    <row r="232" spans="4:13" s="1" customFormat="1" ht="13.5">
      <c r="D232" s="30"/>
      <c r="E232" s="30"/>
      <c r="F232" s="30"/>
      <c r="G232" s="30"/>
      <c r="H232" s="30"/>
      <c r="I232" s="30"/>
      <c r="J232" s="30"/>
      <c r="K232" s="30"/>
      <c r="L232" s="30"/>
      <c r="M232" s="30"/>
    </row>
    <row r="233" spans="4:13" s="1" customFormat="1" ht="13.5">
      <c r="D233" s="30"/>
      <c r="E233" s="30"/>
      <c r="F233" s="30"/>
      <c r="G233" s="30"/>
      <c r="H233" s="30"/>
      <c r="I233" s="30"/>
      <c r="J233" s="30"/>
      <c r="K233" s="30"/>
      <c r="L233" s="30"/>
      <c r="M233" s="30"/>
    </row>
    <row r="234" spans="4:13" s="1" customFormat="1" ht="13.5">
      <c r="D234" s="30"/>
      <c r="E234" s="30"/>
      <c r="F234" s="30"/>
      <c r="G234" s="30"/>
      <c r="H234" s="30"/>
      <c r="I234" s="30"/>
      <c r="J234" s="30"/>
      <c r="K234" s="30"/>
      <c r="L234" s="30"/>
      <c r="M234" s="30"/>
    </row>
    <row r="235" spans="4:13" s="1" customFormat="1" ht="13.5">
      <c r="D235" s="30"/>
      <c r="E235" s="30"/>
      <c r="F235" s="30"/>
      <c r="G235" s="30"/>
      <c r="H235" s="30"/>
      <c r="I235" s="30"/>
      <c r="J235" s="30"/>
      <c r="K235" s="30"/>
      <c r="L235" s="30"/>
      <c r="M235" s="30"/>
    </row>
    <row r="236" spans="4:13" s="1" customFormat="1" ht="13.5">
      <c r="D236" s="30"/>
      <c r="E236" s="30"/>
      <c r="F236" s="30"/>
      <c r="G236" s="30"/>
      <c r="H236" s="30"/>
      <c r="I236" s="30"/>
      <c r="J236" s="30"/>
      <c r="K236" s="30"/>
      <c r="L236" s="30"/>
      <c r="M236" s="30"/>
    </row>
    <row r="237" spans="4:13" s="1" customFormat="1" ht="13.5">
      <c r="D237" s="30"/>
      <c r="E237" s="30"/>
      <c r="F237" s="30"/>
      <c r="G237" s="30"/>
      <c r="H237" s="30"/>
      <c r="I237" s="30"/>
      <c r="J237" s="30"/>
      <c r="K237" s="30"/>
      <c r="L237" s="30"/>
      <c r="M237" s="30"/>
    </row>
    <row r="238" spans="4:13" s="1" customFormat="1" ht="13.5">
      <c r="D238" s="30"/>
      <c r="E238" s="30"/>
      <c r="F238" s="30"/>
      <c r="G238" s="30"/>
      <c r="H238" s="30"/>
      <c r="I238" s="30"/>
      <c r="J238" s="30"/>
      <c r="K238" s="30"/>
      <c r="L238" s="30"/>
      <c r="M238" s="30"/>
    </row>
    <row r="239" spans="4:13" s="1" customFormat="1" ht="13.5">
      <c r="D239" s="30"/>
      <c r="E239" s="30"/>
      <c r="F239" s="30"/>
      <c r="G239" s="30"/>
      <c r="H239" s="30"/>
      <c r="I239" s="30"/>
      <c r="J239" s="30"/>
      <c r="K239" s="30"/>
      <c r="L239" s="30"/>
      <c r="M239" s="30"/>
    </row>
    <row r="240" spans="4:13" s="1" customFormat="1" ht="13.5">
      <c r="D240" s="30"/>
      <c r="E240" s="30"/>
      <c r="F240" s="30"/>
      <c r="G240" s="30"/>
      <c r="H240" s="30"/>
      <c r="I240" s="30"/>
      <c r="J240" s="30"/>
      <c r="K240" s="30"/>
      <c r="L240" s="30"/>
      <c r="M240" s="30"/>
    </row>
    <row r="241" spans="4:13" s="1" customFormat="1" ht="13.5">
      <c r="D241" s="30"/>
      <c r="E241" s="30"/>
      <c r="F241" s="30"/>
      <c r="G241" s="30"/>
      <c r="H241" s="30"/>
      <c r="I241" s="30"/>
      <c r="J241" s="30"/>
      <c r="K241" s="30"/>
      <c r="L241" s="30"/>
      <c r="M241" s="30"/>
    </row>
    <row r="242" spans="4:13" s="1" customFormat="1" ht="13.5">
      <c r="D242" s="30"/>
      <c r="E242" s="30"/>
      <c r="F242" s="30"/>
      <c r="G242" s="30"/>
      <c r="H242" s="30"/>
      <c r="I242" s="30"/>
      <c r="J242" s="30"/>
      <c r="K242" s="30"/>
      <c r="L242" s="30"/>
      <c r="M242" s="30"/>
    </row>
    <row r="243" spans="4:13" s="1" customFormat="1" ht="13.5">
      <c r="D243" s="30"/>
      <c r="E243" s="30"/>
      <c r="F243" s="30"/>
      <c r="G243" s="30"/>
      <c r="H243" s="30"/>
      <c r="I243" s="30"/>
      <c r="J243" s="30"/>
      <c r="K243" s="30"/>
      <c r="L243" s="30"/>
      <c r="M243" s="30"/>
    </row>
    <row r="244" spans="4:13" s="1" customFormat="1" ht="13.5">
      <c r="D244" s="30"/>
      <c r="E244" s="30"/>
      <c r="F244" s="30"/>
      <c r="G244" s="30"/>
      <c r="H244" s="30"/>
      <c r="I244" s="30"/>
      <c r="J244" s="30"/>
      <c r="K244" s="30"/>
      <c r="L244" s="30"/>
      <c r="M244" s="30"/>
    </row>
    <row r="245" spans="4:13" s="1" customFormat="1" ht="13.5">
      <c r="D245" s="30"/>
      <c r="E245" s="30"/>
      <c r="F245" s="30"/>
      <c r="G245" s="30"/>
      <c r="H245" s="30"/>
      <c r="I245" s="30"/>
      <c r="J245" s="30"/>
      <c r="K245" s="30"/>
      <c r="L245" s="30"/>
      <c r="M245" s="30"/>
    </row>
    <row r="246" spans="4:13" s="1" customFormat="1" ht="13.5">
      <c r="D246" s="30"/>
      <c r="E246" s="30"/>
      <c r="F246" s="30"/>
      <c r="G246" s="30"/>
      <c r="H246" s="30"/>
      <c r="I246" s="30"/>
      <c r="J246" s="30"/>
      <c r="K246" s="30"/>
      <c r="L246" s="30"/>
      <c r="M246" s="30"/>
    </row>
    <row r="247" spans="4:13" s="1" customFormat="1" ht="13.5">
      <c r="D247" s="30"/>
      <c r="E247" s="30"/>
      <c r="F247" s="30"/>
      <c r="G247" s="30"/>
      <c r="H247" s="30"/>
      <c r="I247" s="30"/>
      <c r="J247" s="30"/>
      <c r="K247" s="30"/>
      <c r="L247" s="30"/>
      <c r="M247" s="30"/>
    </row>
    <row r="248" spans="4:13" s="1" customFormat="1" ht="13.5">
      <c r="D248" s="30"/>
      <c r="E248" s="30"/>
      <c r="F248" s="30"/>
      <c r="G248" s="30"/>
      <c r="H248" s="30"/>
      <c r="I248" s="30"/>
      <c r="J248" s="30"/>
      <c r="K248" s="30"/>
      <c r="L248" s="30"/>
      <c r="M248" s="30"/>
    </row>
    <row r="249" spans="4:13" s="1" customFormat="1" ht="13.5">
      <c r="D249" s="30"/>
      <c r="E249" s="30"/>
      <c r="F249" s="30"/>
      <c r="G249" s="30"/>
      <c r="H249" s="30"/>
      <c r="I249" s="30"/>
      <c r="J249" s="30"/>
      <c r="K249" s="30"/>
      <c r="L249" s="30"/>
      <c r="M249" s="30"/>
    </row>
    <row r="250" spans="4:13" s="1" customFormat="1" ht="13.5">
      <c r="D250" s="30"/>
      <c r="E250" s="30"/>
      <c r="F250" s="30"/>
      <c r="G250" s="30"/>
      <c r="H250" s="30"/>
      <c r="I250" s="30"/>
      <c r="J250" s="30"/>
      <c r="K250" s="30"/>
      <c r="L250" s="30"/>
      <c r="M250" s="30"/>
    </row>
    <row r="251" spans="4:13" s="1" customFormat="1" ht="13.5">
      <c r="D251" s="30"/>
      <c r="E251" s="30"/>
      <c r="F251" s="30"/>
      <c r="G251" s="30"/>
      <c r="H251" s="30"/>
      <c r="I251" s="30"/>
      <c r="J251" s="30"/>
      <c r="K251" s="30"/>
      <c r="L251" s="30"/>
      <c r="M251" s="30"/>
    </row>
    <row r="252" spans="4:13" s="1" customFormat="1" ht="13.5">
      <c r="D252" s="30"/>
      <c r="E252" s="30"/>
      <c r="F252" s="30"/>
      <c r="G252" s="30"/>
      <c r="H252" s="30"/>
      <c r="I252" s="30"/>
      <c r="J252" s="30"/>
      <c r="K252" s="30"/>
      <c r="L252" s="30"/>
      <c r="M252" s="30"/>
    </row>
    <row r="253" spans="4:13" s="1" customFormat="1" ht="13.5">
      <c r="D253" s="30"/>
      <c r="E253" s="30"/>
      <c r="F253" s="30"/>
      <c r="G253" s="30"/>
      <c r="H253" s="30"/>
      <c r="I253" s="30"/>
      <c r="J253" s="30"/>
      <c r="K253" s="30"/>
      <c r="L253" s="30"/>
      <c r="M253" s="30"/>
    </row>
    <row r="254" spans="4:13" s="1" customFormat="1" ht="13.5">
      <c r="D254" s="30"/>
      <c r="E254" s="30"/>
      <c r="F254" s="30"/>
      <c r="G254" s="30"/>
      <c r="H254" s="30"/>
      <c r="I254" s="30"/>
      <c r="J254" s="30"/>
      <c r="K254" s="30"/>
      <c r="L254" s="30"/>
      <c r="M254" s="30"/>
    </row>
    <row r="255" spans="4:13" s="1" customFormat="1" ht="13.5">
      <c r="D255" s="30"/>
      <c r="E255" s="30"/>
      <c r="F255" s="30"/>
      <c r="G255" s="30"/>
      <c r="H255" s="30"/>
      <c r="I255" s="30"/>
      <c r="J255" s="30"/>
      <c r="K255" s="30"/>
      <c r="L255" s="30"/>
      <c r="M255" s="30"/>
    </row>
    <row r="256" spans="4:13" s="1" customFormat="1" ht="13.5">
      <c r="D256" s="30"/>
      <c r="E256" s="30"/>
      <c r="F256" s="30"/>
      <c r="G256" s="30"/>
      <c r="H256" s="30"/>
      <c r="I256" s="30"/>
      <c r="J256" s="30"/>
      <c r="K256" s="30"/>
      <c r="L256" s="30"/>
      <c r="M256" s="30"/>
    </row>
    <row r="257" spans="4:13" s="1" customFormat="1" ht="13.5">
      <c r="D257" s="30"/>
      <c r="E257" s="30"/>
      <c r="F257" s="30"/>
      <c r="G257" s="30"/>
      <c r="H257" s="30"/>
      <c r="I257" s="30"/>
      <c r="J257" s="30"/>
      <c r="K257" s="30"/>
      <c r="L257" s="30"/>
      <c r="M257" s="30"/>
    </row>
    <row r="258" spans="4:13" s="1" customFormat="1" ht="13.5">
      <c r="D258" s="30"/>
      <c r="E258" s="30"/>
      <c r="F258" s="30"/>
      <c r="G258" s="30"/>
      <c r="H258" s="30"/>
      <c r="I258" s="30"/>
      <c r="J258" s="30"/>
      <c r="K258" s="30"/>
      <c r="L258" s="30"/>
      <c r="M258" s="30"/>
    </row>
    <row r="259" spans="4:13" s="1" customFormat="1" ht="13.5">
      <c r="D259" s="30"/>
      <c r="E259" s="30"/>
      <c r="F259" s="30"/>
      <c r="G259" s="30"/>
      <c r="H259" s="30"/>
      <c r="I259" s="30"/>
      <c r="J259" s="30"/>
      <c r="K259" s="30"/>
      <c r="L259" s="30"/>
      <c r="M259" s="30"/>
    </row>
    <row r="260" spans="4:13" s="1" customFormat="1" ht="13.5">
      <c r="D260" s="30"/>
      <c r="E260" s="30"/>
      <c r="F260" s="30"/>
      <c r="G260" s="30"/>
      <c r="H260" s="30"/>
      <c r="I260" s="30"/>
      <c r="J260" s="30"/>
      <c r="K260" s="30"/>
      <c r="L260" s="30"/>
      <c r="M260" s="30"/>
    </row>
    <row r="261" spans="4:13" s="1" customFormat="1" ht="13.5">
      <c r="D261" s="30"/>
      <c r="E261" s="30"/>
      <c r="F261" s="30"/>
      <c r="G261" s="30"/>
      <c r="H261" s="30"/>
      <c r="I261" s="30"/>
      <c r="J261" s="30"/>
      <c r="K261" s="30"/>
      <c r="L261" s="30"/>
      <c r="M261" s="30"/>
    </row>
    <row r="262" spans="4:13" s="1" customFormat="1" ht="13.5">
      <c r="D262" s="30"/>
      <c r="E262" s="30"/>
      <c r="F262" s="30"/>
      <c r="G262" s="30"/>
      <c r="H262" s="30"/>
      <c r="I262" s="30"/>
      <c r="J262" s="30"/>
      <c r="K262" s="30"/>
      <c r="L262" s="30"/>
      <c r="M262" s="30"/>
    </row>
    <row r="263" spans="4:13" s="1" customFormat="1" ht="13.5">
      <c r="D263" s="30"/>
      <c r="E263" s="30"/>
      <c r="F263" s="30"/>
      <c r="G263" s="30"/>
      <c r="H263" s="30"/>
      <c r="I263" s="30"/>
      <c r="J263" s="30"/>
      <c r="K263" s="30"/>
      <c r="L263" s="30"/>
      <c r="M263" s="30"/>
    </row>
    <row r="264" spans="4:13" s="1" customFormat="1" ht="13.5">
      <c r="D264" s="30"/>
      <c r="E264" s="30"/>
      <c r="F264" s="30"/>
      <c r="G264" s="30"/>
      <c r="H264" s="30"/>
      <c r="I264" s="30"/>
      <c r="J264" s="30"/>
      <c r="K264" s="30"/>
      <c r="L264" s="30"/>
      <c r="M264" s="30"/>
    </row>
    <row r="265" spans="4:13" s="1" customFormat="1" ht="13.5">
      <c r="D265" s="30"/>
      <c r="E265" s="30"/>
      <c r="F265" s="30"/>
      <c r="G265" s="30"/>
      <c r="H265" s="30"/>
      <c r="I265" s="30"/>
      <c r="J265" s="30"/>
      <c r="K265" s="30"/>
      <c r="L265" s="30"/>
      <c r="M265" s="30"/>
    </row>
    <row r="266" spans="4:13" s="1" customFormat="1" ht="13.5">
      <c r="D266" s="30"/>
      <c r="E266" s="30"/>
      <c r="F266" s="30"/>
      <c r="G266" s="30"/>
      <c r="H266" s="30"/>
      <c r="I266" s="30"/>
      <c r="J266" s="30"/>
      <c r="K266" s="30"/>
      <c r="L266" s="30"/>
      <c r="M266" s="30"/>
    </row>
    <row r="267" spans="4:13" s="1" customFormat="1" ht="13.5">
      <c r="D267" s="30"/>
      <c r="E267" s="30"/>
      <c r="F267" s="30"/>
      <c r="G267" s="30"/>
      <c r="H267" s="30"/>
      <c r="I267" s="30"/>
      <c r="J267" s="30"/>
      <c r="K267" s="30"/>
      <c r="L267" s="30"/>
      <c r="M267" s="30"/>
    </row>
    <row r="268" spans="4:13" s="1" customFormat="1" ht="13.5">
      <c r="D268" s="30"/>
      <c r="E268" s="30"/>
      <c r="F268" s="30"/>
      <c r="G268" s="30"/>
      <c r="H268" s="30"/>
      <c r="I268" s="30"/>
      <c r="J268" s="30"/>
      <c r="K268" s="30"/>
      <c r="L268" s="30"/>
      <c r="M268" s="30"/>
    </row>
    <row r="269" spans="4:13" s="1" customFormat="1" ht="13.5">
      <c r="D269" s="30"/>
      <c r="E269" s="30"/>
      <c r="F269" s="30"/>
      <c r="G269" s="30"/>
      <c r="H269" s="30"/>
      <c r="I269" s="30"/>
      <c r="J269" s="30"/>
      <c r="K269" s="30"/>
      <c r="L269" s="30"/>
      <c r="M269" s="30"/>
    </row>
    <row r="270" spans="4:13" s="1" customFormat="1" ht="13.5">
      <c r="D270" s="30"/>
      <c r="E270" s="30"/>
      <c r="F270" s="30"/>
      <c r="G270" s="30"/>
      <c r="H270" s="30"/>
      <c r="I270" s="30"/>
      <c r="J270" s="30"/>
      <c r="K270" s="30"/>
      <c r="L270" s="30"/>
      <c r="M270" s="30"/>
    </row>
    <row r="271" spans="4:13" s="1" customFormat="1" ht="13.5">
      <c r="D271" s="30"/>
      <c r="E271" s="30"/>
      <c r="F271" s="30"/>
      <c r="G271" s="30"/>
      <c r="H271" s="30"/>
      <c r="I271" s="30"/>
      <c r="J271" s="30"/>
      <c r="K271" s="30"/>
      <c r="L271" s="30"/>
      <c r="M271" s="30"/>
    </row>
    <row r="272" spans="4:13" s="1" customFormat="1" ht="13.5">
      <c r="D272" s="30"/>
      <c r="E272" s="30"/>
      <c r="F272" s="30"/>
      <c r="G272" s="30"/>
      <c r="H272" s="30"/>
      <c r="I272" s="30"/>
      <c r="J272" s="30"/>
      <c r="K272" s="30"/>
      <c r="L272" s="30"/>
      <c r="M272" s="30"/>
    </row>
    <row r="273" spans="4:13" s="1" customFormat="1" ht="13.5">
      <c r="D273" s="30"/>
      <c r="E273" s="30"/>
      <c r="F273" s="30"/>
      <c r="G273" s="30"/>
      <c r="H273" s="30"/>
      <c r="I273" s="30"/>
      <c r="J273" s="30"/>
      <c r="K273" s="30"/>
      <c r="L273" s="30"/>
      <c r="M273" s="30"/>
    </row>
    <row r="274" spans="4:13" s="1" customFormat="1" ht="13.5">
      <c r="D274" s="30"/>
      <c r="E274" s="30"/>
      <c r="F274" s="30"/>
      <c r="G274" s="30"/>
      <c r="H274" s="30"/>
      <c r="I274" s="30"/>
      <c r="J274" s="30"/>
      <c r="K274" s="30"/>
      <c r="L274" s="30"/>
      <c r="M274" s="30"/>
    </row>
    <row r="275" spans="4:13" s="1" customFormat="1" ht="13.5">
      <c r="D275" s="30"/>
      <c r="E275" s="30"/>
      <c r="F275" s="30"/>
      <c r="G275" s="30"/>
      <c r="H275" s="30"/>
      <c r="I275" s="30"/>
      <c r="J275" s="30"/>
      <c r="K275" s="30"/>
      <c r="L275" s="30"/>
      <c r="M275" s="30"/>
    </row>
    <row r="276" spans="4:13" s="1" customFormat="1" ht="13.5">
      <c r="D276" s="30"/>
      <c r="E276" s="30"/>
      <c r="F276" s="30"/>
      <c r="G276" s="30"/>
      <c r="H276" s="30"/>
      <c r="I276" s="30"/>
      <c r="J276" s="30"/>
      <c r="K276" s="30"/>
      <c r="L276" s="30"/>
      <c r="M276" s="30"/>
    </row>
    <row r="277" spans="4:13" s="1" customFormat="1" ht="13.5">
      <c r="D277" s="30"/>
      <c r="E277" s="30"/>
      <c r="F277" s="30"/>
      <c r="G277" s="30"/>
      <c r="H277" s="30"/>
      <c r="I277" s="30"/>
      <c r="J277" s="30"/>
      <c r="K277" s="30"/>
      <c r="L277" s="30"/>
      <c r="M277" s="30"/>
    </row>
    <row r="278" spans="4:13" s="1" customFormat="1" ht="13.5">
      <c r="D278" s="30"/>
      <c r="E278" s="30"/>
      <c r="F278" s="30"/>
      <c r="G278" s="30"/>
      <c r="H278" s="30"/>
      <c r="I278" s="30"/>
      <c r="J278" s="30"/>
      <c r="K278" s="30"/>
      <c r="L278" s="30"/>
      <c r="M278" s="30"/>
    </row>
    <row r="279" spans="4:13" s="1" customFormat="1" ht="13.5">
      <c r="D279" s="30"/>
      <c r="E279" s="30"/>
      <c r="F279" s="30"/>
      <c r="G279" s="30"/>
      <c r="H279" s="30"/>
      <c r="I279" s="30"/>
      <c r="J279" s="30"/>
      <c r="K279" s="30"/>
      <c r="L279" s="30"/>
      <c r="M279" s="30"/>
    </row>
    <row r="280" spans="4:13" s="1" customFormat="1" ht="13.5">
      <c r="D280" s="30"/>
      <c r="E280" s="30"/>
      <c r="F280" s="30"/>
      <c r="G280" s="30"/>
      <c r="H280" s="30"/>
      <c r="I280" s="30"/>
      <c r="J280" s="30"/>
      <c r="K280" s="30"/>
      <c r="L280" s="30"/>
      <c r="M280" s="30"/>
    </row>
    <row r="281" spans="4:13" s="1" customFormat="1" ht="13.5">
      <c r="D281" s="30"/>
      <c r="E281" s="30"/>
      <c r="F281" s="30"/>
      <c r="G281" s="30"/>
      <c r="H281" s="30"/>
      <c r="I281" s="30"/>
      <c r="J281" s="30"/>
      <c r="K281" s="30"/>
      <c r="L281" s="30"/>
      <c r="M281" s="30"/>
    </row>
    <row r="282" spans="4:13" s="1" customFormat="1" ht="13.5">
      <c r="D282" s="30"/>
      <c r="E282" s="30"/>
      <c r="F282" s="30"/>
      <c r="G282" s="30"/>
      <c r="H282" s="30"/>
      <c r="I282" s="30"/>
      <c r="J282" s="30"/>
      <c r="K282" s="30"/>
      <c r="L282" s="30"/>
      <c r="M282" s="30"/>
    </row>
    <row r="283" spans="4:13" s="1" customFormat="1" ht="13.5">
      <c r="D283" s="30"/>
      <c r="E283" s="30"/>
      <c r="F283" s="30"/>
      <c r="G283" s="30"/>
      <c r="H283" s="30"/>
      <c r="I283" s="30"/>
      <c r="J283" s="30"/>
      <c r="K283" s="30"/>
      <c r="L283" s="30"/>
      <c r="M283" s="30"/>
    </row>
    <row r="284" spans="4:13" s="1" customFormat="1" ht="13.5">
      <c r="D284" s="30"/>
      <c r="E284" s="30"/>
      <c r="F284" s="30"/>
      <c r="G284" s="30"/>
      <c r="H284" s="30"/>
      <c r="I284" s="30"/>
      <c r="J284" s="30"/>
      <c r="K284" s="30"/>
      <c r="L284" s="30"/>
      <c r="M284" s="30"/>
    </row>
    <row r="285" spans="4:13" s="1" customFormat="1" ht="13.5">
      <c r="D285" s="30"/>
      <c r="E285" s="30"/>
      <c r="F285" s="30"/>
      <c r="G285" s="30"/>
      <c r="H285" s="30"/>
      <c r="I285" s="30"/>
      <c r="J285" s="30"/>
      <c r="K285" s="30"/>
      <c r="L285" s="30"/>
      <c r="M285" s="30"/>
    </row>
    <row r="286" spans="4:13" s="1" customFormat="1" ht="13.5">
      <c r="D286" s="30"/>
      <c r="E286" s="30"/>
      <c r="F286" s="30"/>
      <c r="G286" s="30"/>
      <c r="H286" s="30"/>
      <c r="I286" s="30"/>
      <c r="J286" s="30"/>
      <c r="K286" s="30"/>
      <c r="L286" s="30"/>
      <c r="M286" s="30"/>
    </row>
    <row r="287" spans="4:13" s="1" customFormat="1" ht="13.5">
      <c r="D287" s="30"/>
      <c r="E287" s="30"/>
      <c r="F287" s="30"/>
      <c r="G287" s="30"/>
      <c r="H287" s="30"/>
      <c r="I287" s="30"/>
      <c r="J287" s="30"/>
      <c r="K287" s="30"/>
      <c r="L287" s="30"/>
      <c r="M287" s="30"/>
    </row>
    <row r="288" spans="4:13" s="1" customFormat="1" ht="13.5">
      <c r="D288" s="30"/>
      <c r="E288" s="30"/>
      <c r="F288" s="30"/>
      <c r="G288" s="30"/>
      <c r="H288" s="30"/>
      <c r="I288" s="30"/>
      <c r="J288" s="30"/>
      <c r="K288" s="30"/>
      <c r="L288" s="30"/>
      <c r="M288" s="30"/>
    </row>
    <row r="289" spans="4:13" s="1" customFormat="1" ht="13.5">
      <c r="D289" s="30"/>
      <c r="E289" s="30"/>
      <c r="F289" s="30"/>
      <c r="G289" s="30"/>
      <c r="H289" s="30"/>
      <c r="I289" s="30"/>
      <c r="J289" s="30"/>
      <c r="K289" s="30"/>
      <c r="L289" s="30"/>
      <c r="M289" s="30"/>
    </row>
    <row r="290" spans="4:13" s="1" customFormat="1" ht="13.5">
      <c r="D290" s="30"/>
      <c r="E290" s="30"/>
      <c r="F290" s="30"/>
      <c r="G290" s="30"/>
      <c r="H290" s="30"/>
      <c r="I290" s="30"/>
      <c r="J290" s="30"/>
      <c r="K290" s="30"/>
      <c r="L290" s="30"/>
      <c r="M290" s="30"/>
    </row>
    <row r="291" spans="4:13" s="1" customFormat="1" ht="13.5">
      <c r="D291" s="30"/>
      <c r="E291" s="30"/>
      <c r="F291" s="30"/>
      <c r="G291" s="30"/>
      <c r="H291" s="30"/>
      <c r="I291" s="30"/>
      <c r="J291" s="30"/>
      <c r="K291" s="30"/>
      <c r="L291" s="30"/>
      <c r="M291" s="30"/>
    </row>
    <row r="292" spans="4:13" s="1" customFormat="1" ht="13.5">
      <c r="D292" s="30"/>
      <c r="E292" s="30"/>
      <c r="F292" s="30"/>
      <c r="G292" s="30"/>
      <c r="H292" s="30"/>
      <c r="I292" s="30"/>
      <c r="J292" s="30"/>
      <c r="K292" s="30"/>
      <c r="L292" s="30"/>
      <c r="M292" s="30"/>
    </row>
    <row r="293" spans="4:13" s="1" customFormat="1" ht="13.5">
      <c r="D293" s="30"/>
      <c r="E293" s="30"/>
      <c r="F293" s="30"/>
      <c r="G293" s="30"/>
      <c r="H293" s="30"/>
      <c r="I293" s="30"/>
      <c r="J293" s="30"/>
      <c r="K293" s="30"/>
      <c r="L293" s="30"/>
      <c r="M293" s="30"/>
    </row>
    <row r="294" spans="4:13" s="1" customFormat="1" ht="13.5">
      <c r="D294" s="30"/>
      <c r="E294" s="30"/>
      <c r="F294" s="30"/>
      <c r="G294" s="30"/>
      <c r="H294" s="30"/>
      <c r="I294" s="30"/>
      <c r="J294" s="30"/>
      <c r="K294" s="30"/>
      <c r="L294" s="30"/>
      <c r="M294" s="30"/>
    </row>
    <row r="295" spans="4:13" s="1" customFormat="1" ht="13.5">
      <c r="D295" s="30"/>
      <c r="E295" s="30"/>
      <c r="F295" s="30"/>
      <c r="G295" s="30"/>
      <c r="H295" s="30"/>
      <c r="I295" s="30"/>
      <c r="J295" s="30"/>
      <c r="K295" s="30"/>
      <c r="L295" s="30"/>
      <c r="M295" s="30"/>
    </row>
    <row r="296" spans="4:13" s="1" customFormat="1" ht="13.5">
      <c r="D296" s="30"/>
      <c r="E296" s="30"/>
      <c r="F296" s="30"/>
      <c r="G296" s="30"/>
      <c r="H296" s="30"/>
      <c r="I296" s="30"/>
      <c r="J296" s="30"/>
      <c r="K296" s="30"/>
      <c r="L296" s="30"/>
      <c r="M296" s="30"/>
    </row>
    <row r="297" spans="4:13" s="1" customFormat="1" ht="13.5">
      <c r="D297" s="30"/>
      <c r="E297" s="30"/>
      <c r="F297" s="30"/>
      <c r="G297" s="30"/>
      <c r="H297" s="30"/>
      <c r="I297" s="30"/>
      <c r="J297" s="30"/>
      <c r="K297" s="30"/>
      <c r="L297" s="30"/>
      <c r="M297" s="30"/>
    </row>
    <row r="298" spans="4:13" s="1" customFormat="1" ht="13.5">
      <c r="D298" s="30"/>
      <c r="E298" s="30"/>
      <c r="F298" s="30"/>
      <c r="G298" s="30"/>
      <c r="H298" s="30"/>
      <c r="I298" s="30"/>
      <c r="J298" s="30"/>
      <c r="K298" s="30"/>
      <c r="L298" s="30"/>
      <c r="M298" s="30"/>
    </row>
    <row r="299" spans="4:13" s="1" customFormat="1" ht="13.5">
      <c r="D299" s="30"/>
      <c r="E299" s="30"/>
      <c r="F299" s="30"/>
      <c r="G299" s="30"/>
      <c r="H299" s="30"/>
      <c r="I299" s="30"/>
      <c r="J299" s="30"/>
      <c r="K299" s="30"/>
      <c r="L299" s="30"/>
      <c r="M299" s="30"/>
    </row>
    <row r="300" spans="4:13" s="1" customFormat="1" ht="13.5">
      <c r="D300" s="30"/>
      <c r="E300" s="30"/>
      <c r="F300" s="30"/>
      <c r="G300" s="30"/>
      <c r="H300" s="30"/>
      <c r="I300" s="30"/>
      <c r="J300" s="30"/>
      <c r="K300" s="30"/>
      <c r="L300" s="30"/>
      <c r="M300" s="30"/>
    </row>
    <row r="301" spans="4:13" s="1" customFormat="1" ht="13.5">
      <c r="D301" s="30"/>
      <c r="E301" s="30"/>
      <c r="F301" s="30"/>
      <c r="G301" s="30"/>
      <c r="H301" s="30"/>
      <c r="I301" s="30"/>
      <c r="J301" s="30"/>
      <c r="K301" s="30"/>
      <c r="L301" s="30"/>
      <c r="M301" s="30"/>
    </row>
    <row r="302" spans="4:13" s="1" customFormat="1" ht="13.5">
      <c r="D302" s="30"/>
      <c r="E302" s="30"/>
      <c r="F302" s="30"/>
      <c r="G302" s="30"/>
      <c r="H302" s="30"/>
      <c r="I302" s="30"/>
      <c r="J302" s="30"/>
      <c r="K302" s="30"/>
      <c r="L302" s="30"/>
      <c r="M302" s="30"/>
    </row>
    <row r="303" spans="4:13" s="1" customFormat="1" ht="13.5">
      <c r="D303" s="30"/>
      <c r="E303" s="30"/>
      <c r="F303" s="30"/>
      <c r="G303" s="30"/>
      <c r="H303" s="30"/>
      <c r="I303" s="30"/>
      <c r="J303" s="30"/>
      <c r="K303" s="30"/>
      <c r="L303" s="30"/>
      <c r="M303" s="30"/>
    </row>
    <row r="304" spans="4:13" s="1" customFormat="1" ht="13.5">
      <c r="D304" s="30"/>
      <c r="E304" s="30"/>
      <c r="F304" s="30"/>
      <c r="G304" s="30"/>
      <c r="H304" s="30"/>
      <c r="I304" s="30"/>
      <c r="J304" s="30"/>
      <c r="K304" s="30"/>
      <c r="L304" s="30"/>
      <c r="M304" s="30"/>
    </row>
    <row r="305" spans="4:13" s="1" customFormat="1" ht="13.5">
      <c r="D305" s="30"/>
      <c r="E305" s="30"/>
      <c r="F305" s="30"/>
      <c r="G305" s="30"/>
      <c r="H305" s="30"/>
      <c r="I305" s="30"/>
      <c r="J305" s="30"/>
      <c r="K305" s="30"/>
      <c r="L305" s="30"/>
      <c r="M305" s="30"/>
    </row>
    <row r="306" spans="4:13" s="1" customFormat="1" ht="13.5">
      <c r="D306" s="30"/>
      <c r="E306" s="30"/>
      <c r="F306" s="30"/>
      <c r="G306" s="30"/>
      <c r="H306" s="30"/>
      <c r="I306" s="30"/>
      <c r="J306" s="30"/>
      <c r="K306" s="30"/>
      <c r="L306" s="30"/>
      <c r="M306" s="30"/>
    </row>
    <row r="307" spans="4:13" s="1" customFormat="1" ht="13.5">
      <c r="D307" s="30"/>
      <c r="E307" s="30"/>
      <c r="F307" s="30"/>
      <c r="G307" s="30"/>
      <c r="H307" s="30"/>
      <c r="I307" s="30"/>
      <c r="J307" s="30"/>
      <c r="K307" s="30"/>
      <c r="L307" s="30"/>
      <c r="M307" s="30"/>
    </row>
    <row r="308" spans="4:13" s="1" customFormat="1" ht="13.5">
      <c r="D308" s="30"/>
      <c r="E308" s="30"/>
      <c r="F308" s="30"/>
      <c r="G308" s="30"/>
      <c r="H308" s="30"/>
      <c r="I308" s="30"/>
      <c r="J308" s="30"/>
      <c r="K308" s="30"/>
      <c r="L308" s="30"/>
      <c r="M308" s="30"/>
    </row>
    <row r="309" spans="4:13" s="1" customFormat="1" ht="13.5">
      <c r="D309" s="30"/>
      <c r="E309" s="30"/>
      <c r="F309" s="30"/>
      <c r="G309" s="30"/>
      <c r="H309" s="30"/>
      <c r="I309" s="30"/>
      <c r="J309" s="30"/>
      <c r="K309" s="30"/>
      <c r="L309" s="30"/>
      <c r="M309" s="30"/>
    </row>
    <row r="310" spans="4:13" s="1" customFormat="1" ht="13.5">
      <c r="D310" s="30"/>
      <c r="E310" s="30"/>
      <c r="F310" s="30"/>
      <c r="G310" s="30"/>
      <c r="H310" s="30"/>
      <c r="I310" s="30"/>
      <c r="J310" s="30"/>
      <c r="K310" s="30"/>
      <c r="L310" s="30"/>
      <c r="M310" s="30"/>
    </row>
    <row r="311" spans="4:13" s="1" customFormat="1" ht="13.5">
      <c r="D311" s="30"/>
      <c r="E311" s="30"/>
      <c r="F311" s="30"/>
      <c r="G311" s="30"/>
      <c r="H311" s="30"/>
      <c r="I311" s="30"/>
      <c r="J311" s="30"/>
      <c r="K311" s="30"/>
      <c r="L311" s="30"/>
      <c r="M311" s="30"/>
    </row>
    <row r="312" spans="4:13" s="1" customFormat="1" ht="13.5">
      <c r="D312" s="30"/>
      <c r="E312" s="30"/>
      <c r="F312" s="30"/>
      <c r="G312" s="30"/>
      <c r="H312" s="30"/>
      <c r="I312" s="30"/>
      <c r="J312" s="30"/>
      <c r="K312" s="30"/>
      <c r="L312" s="30"/>
      <c r="M312" s="30"/>
    </row>
    <row r="313" spans="4:13" s="1" customFormat="1" ht="13.5">
      <c r="D313" s="30"/>
      <c r="E313" s="30"/>
      <c r="F313" s="30"/>
      <c r="G313" s="30"/>
      <c r="H313" s="30"/>
      <c r="I313" s="30"/>
      <c r="J313" s="30"/>
      <c r="K313" s="30"/>
      <c r="L313" s="30"/>
      <c r="M313" s="30"/>
    </row>
    <row r="314" spans="4:13" s="1" customFormat="1" ht="13.5">
      <c r="D314" s="30"/>
      <c r="E314" s="30"/>
      <c r="F314" s="30"/>
      <c r="G314" s="30"/>
      <c r="H314" s="30"/>
      <c r="I314" s="30"/>
      <c r="J314" s="30"/>
      <c r="K314" s="30"/>
      <c r="L314" s="30"/>
      <c r="M314" s="30"/>
    </row>
    <row r="315" spans="4:13" s="1" customFormat="1" ht="13.5">
      <c r="D315" s="30"/>
      <c r="E315" s="30"/>
      <c r="F315" s="30"/>
      <c r="G315" s="30"/>
      <c r="H315" s="30"/>
      <c r="I315" s="30"/>
      <c r="J315" s="30"/>
      <c r="K315" s="30"/>
      <c r="L315" s="30"/>
      <c r="M315" s="30"/>
    </row>
    <row r="316" spans="4:13" s="1" customFormat="1" ht="13.5">
      <c r="D316" s="30"/>
      <c r="E316" s="30"/>
      <c r="F316" s="30"/>
      <c r="G316" s="30"/>
      <c r="H316" s="30"/>
      <c r="I316" s="30"/>
      <c r="J316" s="30"/>
      <c r="K316" s="30"/>
      <c r="L316" s="30"/>
      <c r="M316" s="30"/>
    </row>
    <row r="317" spans="4:13" s="1" customFormat="1" ht="13.5">
      <c r="D317" s="30"/>
      <c r="E317" s="30"/>
      <c r="F317" s="30"/>
      <c r="G317" s="30"/>
      <c r="H317" s="30"/>
      <c r="I317" s="30"/>
      <c r="J317" s="30"/>
      <c r="K317" s="30"/>
      <c r="L317" s="30"/>
      <c r="M317" s="30"/>
    </row>
    <row r="318" spans="4:13" s="1" customFormat="1" ht="13.5">
      <c r="D318" s="30"/>
      <c r="E318" s="30"/>
      <c r="F318" s="30"/>
      <c r="G318" s="30"/>
      <c r="H318" s="30"/>
      <c r="I318" s="30"/>
      <c r="J318" s="30"/>
      <c r="K318" s="30"/>
      <c r="L318" s="30"/>
      <c r="M318" s="30"/>
    </row>
    <row r="319" spans="4:13" s="1" customFormat="1" ht="13.5">
      <c r="D319" s="30"/>
      <c r="E319" s="30"/>
      <c r="F319" s="30"/>
      <c r="G319" s="30"/>
      <c r="H319" s="30"/>
      <c r="I319" s="30"/>
      <c r="J319" s="30"/>
      <c r="K319" s="30"/>
      <c r="L319" s="30"/>
      <c r="M319" s="30"/>
    </row>
    <row r="320" spans="4:13" s="1" customFormat="1" ht="13.5">
      <c r="D320" s="30"/>
      <c r="E320" s="30"/>
      <c r="F320" s="30"/>
      <c r="G320" s="30"/>
      <c r="H320" s="30"/>
      <c r="I320" s="30"/>
      <c r="J320" s="30"/>
      <c r="K320" s="30"/>
      <c r="L320" s="30"/>
      <c r="M320" s="30"/>
    </row>
    <row r="321" spans="4:13" s="1" customFormat="1" ht="13.5">
      <c r="D321" s="30"/>
      <c r="E321" s="30"/>
      <c r="F321" s="30"/>
      <c r="G321" s="30"/>
      <c r="H321" s="30"/>
      <c r="I321" s="30"/>
      <c r="J321" s="30"/>
      <c r="K321" s="30"/>
      <c r="L321" s="30"/>
      <c r="M321" s="30"/>
    </row>
    <row r="322" spans="4:13" s="1" customFormat="1" ht="13.5">
      <c r="D322" s="30"/>
      <c r="E322" s="30"/>
      <c r="F322" s="30"/>
      <c r="G322" s="30"/>
      <c r="H322" s="30"/>
      <c r="I322" s="30"/>
      <c r="J322" s="30"/>
      <c r="K322" s="30"/>
      <c r="L322" s="30"/>
      <c r="M322" s="30"/>
    </row>
    <row r="323" spans="4:13" s="1" customFormat="1" ht="13.5">
      <c r="D323" s="30"/>
      <c r="E323" s="30"/>
      <c r="F323" s="30"/>
      <c r="G323" s="30"/>
      <c r="H323" s="30"/>
      <c r="I323" s="30"/>
      <c r="J323" s="30"/>
      <c r="K323" s="30"/>
      <c r="L323" s="30"/>
      <c r="M323" s="30"/>
    </row>
    <row r="324" spans="4:13" s="1" customFormat="1" ht="13.5">
      <c r="D324" s="30"/>
      <c r="E324" s="30"/>
      <c r="F324" s="30"/>
      <c r="G324" s="30"/>
      <c r="H324" s="30"/>
      <c r="I324" s="30"/>
      <c r="J324" s="30"/>
      <c r="K324" s="30"/>
      <c r="L324" s="30"/>
      <c r="M324" s="30"/>
    </row>
    <row r="325" spans="4:13" s="1" customFormat="1" ht="13.5">
      <c r="D325" s="30"/>
      <c r="E325" s="30"/>
      <c r="F325" s="30"/>
      <c r="G325" s="30"/>
      <c r="H325" s="30"/>
      <c r="I325" s="30"/>
      <c r="J325" s="30"/>
      <c r="K325" s="30"/>
      <c r="L325" s="30"/>
      <c r="M325" s="30"/>
    </row>
    <row r="326" spans="4:13" s="1" customFormat="1" ht="13.5">
      <c r="D326" s="30"/>
      <c r="E326" s="30"/>
      <c r="F326" s="30"/>
      <c r="G326" s="30"/>
      <c r="H326" s="30"/>
      <c r="I326" s="30"/>
      <c r="J326" s="30"/>
      <c r="K326" s="30"/>
      <c r="L326" s="30"/>
      <c r="M326" s="30"/>
    </row>
    <row r="327" spans="4:13" s="1" customFormat="1" ht="13.5">
      <c r="D327" s="30"/>
      <c r="E327" s="30"/>
      <c r="F327" s="30"/>
      <c r="G327" s="30"/>
      <c r="H327" s="30"/>
      <c r="I327" s="30"/>
      <c r="J327" s="30"/>
      <c r="K327" s="30"/>
      <c r="L327" s="30"/>
      <c r="M327" s="30"/>
    </row>
    <row r="328" spans="4:13" s="1" customFormat="1" ht="13.5">
      <c r="D328" s="30"/>
      <c r="E328" s="30"/>
      <c r="F328" s="30"/>
      <c r="G328" s="30"/>
      <c r="H328" s="30"/>
      <c r="I328" s="30"/>
      <c r="J328" s="30"/>
      <c r="K328" s="30"/>
      <c r="L328" s="30"/>
      <c r="M328" s="30"/>
    </row>
    <row r="329" spans="4:13" s="1" customFormat="1" ht="13.5">
      <c r="D329" s="30"/>
      <c r="E329" s="30"/>
      <c r="F329" s="30"/>
      <c r="G329" s="30"/>
      <c r="H329" s="30"/>
      <c r="I329" s="30"/>
      <c r="J329" s="30"/>
      <c r="K329" s="30"/>
      <c r="L329" s="30"/>
      <c r="M329" s="30"/>
    </row>
    <row r="330" spans="4:13" s="1" customFormat="1" ht="13.5">
      <c r="D330" s="30"/>
      <c r="E330" s="30"/>
      <c r="F330" s="30"/>
      <c r="G330" s="30"/>
      <c r="H330" s="30"/>
      <c r="I330" s="30"/>
      <c r="J330" s="30"/>
      <c r="K330" s="30"/>
      <c r="L330" s="30"/>
      <c r="M330" s="30"/>
    </row>
    <row r="331" spans="4:13" s="1" customFormat="1" ht="13.5">
      <c r="D331" s="30"/>
      <c r="E331" s="30"/>
      <c r="F331" s="30"/>
      <c r="G331" s="30"/>
      <c r="H331" s="30"/>
      <c r="I331" s="30"/>
      <c r="J331" s="30"/>
      <c r="K331" s="30"/>
      <c r="L331" s="30"/>
      <c r="M331" s="30"/>
    </row>
    <row r="332" spans="4:13" s="1" customFormat="1" ht="13.5">
      <c r="D332" s="30"/>
      <c r="E332" s="30"/>
      <c r="F332" s="30"/>
      <c r="G332" s="30"/>
      <c r="H332" s="30"/>
      <c r="I332" s="30"/>
      <c r="J332" s="30"/>
      <c r="K332" s="30"/>
      <c r="L332" s="30"/>
      <c r="M332" s="30"/>
    </row>
    <row r="333" spans="4:13" s="1" customFormat="1" ht="13.5">
      <c r="D333" s="30"/>
      <c r="E333" s="30"/>
      <c r="F333" s="30"/>
      <c r="G333" s="30"/>
      <c r="H333" s="30"/>
      <c r="I333" s="30"/>
      <c r="J333" s="30"/>
      <c r="K333" s="30"/>
      <c r="L333" s="30"/>
      <c r="M333" s="30"/>
    </row>
    <row r="334" spans="4:13" s="1" customFormat="1" ht="13.5">
      <c r="D334" s="30"/>
      <c r="E334" s="30"/>
      <c r="F334" s="30"/>
      <c r="G334" s="30"/>
      <c r="H334" s="30"/>
      <c r="I334" s="30"/>
      <c r="J334" s="30"/>
      <c r="K334" s="30"/>
      <c r="L334" s="30"/>
      <c r="M334" s="30"/>
    </row>
    <row r="335" spans="4:13" s="1" customFormat="1" ht="13.5">
      <c r="D335" s="30"/>
      <c r="E335" s="30"/>
      <c r="F335" s="30"/>
      <c r="G335" s="30"/>
      <c r="H335" s="30"/>
      <c r="I335" s="30"/>
      <c r="J335" s="30"/>
      <c r="K335" s="30"/>
      <c r="L335" s="30"/>
      <c r="M335" s="30"/>
    </row>
    <row r="336" spans="4:13" s="1" customFormat="1" ht="13.5">
      <c r="D336" s="30"/>
      <c r="E336" s="30"/>
      <c r="F336" s="30"/>
      <c r="G336" s="30"/>
      <c r="H336" s="30"/>
      <c r="I336" s="30"/>
      <c r="J336" s="30"/>
      <c r="K336" s="30"/>
      <c r="L336" s="30"/>
      <c r="M336" s="30"/>
    </row>
    <row r="337" spans="4:13" s="1" customFormat="1" ht="13.5">
      <c r="D337" s="30"/>
      <c r="E337" s="30"/>
      <c r="F337" s="30"/>
      <c r="G337" s="30"/>
      <c r="H337" s="30"/>
      <c r="I337" s="30"/>
      <c r="J337" s="30"/>
      <c r="K337" s="30"/>
      <c r="L337" s="30"/>
      <c r="M337" s="30"/>
    </row>
    <row r="338" spans="4:13" s="1" customFormat="1" ht="13.5">
      <c r="D338" s="30"/>
      <c r="E338" s="30"/>
      <c r="F338" s="30"/>
      <c r="G338" s="30"/>
      <c r="H338" s="30"/>
      <c r="I338" s="30"/>
      <c r="J338" s="30"/>
      <c r="K338" s="30"/>
      <c r="L338" s="30"/>
      <c r="M338" s="30"/>
    </row>
    <row r="339" spans="4:13" s="1" customFormat="1" ht="13.5">
      <c r="D339" s="30"/>
      <c r="E339" s="30"/>
      <c r="F339" s="30"/>
      <c r="G339" s="30"/>
      <c r="H339" s="30"/>
      <c r="I339" s="30"/>
      <c r="J339" s="30"/>
      <c r="K339" s="30"/>
      <c r="L339" s="30"/>
      <c r="M339" s="30"/>
    </row>
    <row r="340" spans="4:13" s="1" customFormat="1" ht="13.5">
      <c r="D340" s="30"/>
      <c r="E340" s="30"/>
      <c r="F340" s="30"/>
      <c r="G340" s="30"/>
      <c r="H340" s="30"/>
      <c r="I340" s="30"/>
      <c r="J340" s="30"/>
      <c r="K340" s="30"/>
      <c r="L340" s="30"/>
      <c r="M340" s="30"/>
    </row>
    <row r="341" spans="4:13" s="1" customFormat="1" ht="13.5">
      <c r="D341" s="30"/>
      <c r="E341" s="30"/>
      <c r="F341" s="30"/>
      <c r="G341" s="30"/>
      <c r="H341" s="30"/>
      <c r="I341" s="30"/>
      <c r="J341" s="30"/>
      <c r="K341" s="30"/>
      <c r="L341" s="30"/>
      <c r="M341" s="30"/>
    </row>
    <row r="342" spans="4:13" s="1" customFormat="1" ht="13.5">
      <c r="D342" s="30"/>
      <c r="E342" s="30"/>
      <c r="F342" s="30"/>
      <c r="G342" s="30"/>
      <c r="H342" s="30"/>
      <c r="I342" s="30"/>
      <c r="J342" s="30"/>
      <c r="K342" s="30"/>
      <c r="L342" s="30"/>
      <c r="M342" s="30"/>
    </row>
    <row r="343" spans="4:13" s="1" customFormat="1" ht="13.5">
      <c r="D343" s="30"/>
      <c r="E343" s="30"/>
      <c r="F343" s="30"/>
      <c r="G343" s="30"/>
      <c r="H343" s="30"/>
      <c r="I343" s="30"/>
      <c r="J343" s="30"/>
      <c r="K343" s="30"/>
      <c r="L343" s="30"/>
      <c r="M343" s="30"/>
    </row>
    <row r="344" spans="4:13" s="1" customFormat="1" ht="13.5">
      <c r="D344" s="30"/>
      <c r="E344" s="30"/>
      <c r="F344" s="30"/>
      <c r="G344" s="30"/>
      <c r="H344" s="30"/>
      <c r="I344" s="30"/>
      <c r="J344" s="30"/>
      <c r="K344" s="30"/>
      <c r="L344" s="30"/>
      <c r="M344" s="30"/>
    </row>
    <row r="345" spans="4:13" s="1" customFormat="1" ht="13.5">
      <c r="D345" s="30"/>
      <c r="E345" s="30"/>
      <c r="F345" s="30"/>
      <c r="G345" s="30"/>
      <c r="H345" s="30"/>
      <c r="I345" s="30"/>
      <c r="J345" s="30"/>
      <c r="K345" s="30"/>
      <c r="L345" s="30"/>
      <c r="M345" s="30"/>
    </row>
    <row r="346" spans="4:13" s="1" customFormat="1" ht="13.5">
      <c r="D346" s="30"/>
      <c r="E346" s="30"/>
      <c r="F346" s="30"/>
      <c r="G346" s="30"/>
      <c r="H346" s="30"/>
      <c r="I346" s="30"/>
      <c r="J346" s="30"/>
      <c r="K346" s="30"/>
      <c r="L346" s="30"/>
      <c r="M346" s="30"/>
    </row>
    <row r="347" spans="4:13" s="1" customFormat="1" ht="13.5">
      <c r="D347" s="30"/>
      <c r="E347" s="30"/>
      <c r="F347" s="30"/>
      <c r="G347" s="30"/>
      <c r="H347" s="30"/>
      <c r="I347" s="30"/>
      <c r="J347" s="30"/>
      <c r="K347" s="30"/>
      <c r="L347" s="30"/>
      <c r="M347" s="30"/>
    </row>
    <row r="348" spans="4:13" s="1" customFormat="1" ht="13.5">
      <c r="D348" s="30"/>
      <c r="E348" s="30"/>
      <c r="F348" s="30"/>
      <c r="G348" s="30"/>
      <c r="H348" s="30"/>
      <c r="I348" s="30"/>
      <c r="J348" s="30"/>
      <c r="K348" s="30"/>
      <c r="L348" s="30"/>
      <c r="M348" s="30"/>
    </row>
    <row r="349" spans="4:13" s="1" customFormat="1" ht="13.5">
      <c r="D349" s="30"/>
      <c r="E349" s="30"/>
      <c r="F349" s="30"/>
      <c r="G349" s="30"/>
      <c r="H349" s="30"/>
      <c r="I349" s="30"/>
      <c r="J349" s="30"/>
      <c r="K349" s="30"/>
      <c r="L349" s="30"/>
      <c r="M349" s="30"/>
    </row>
    <row r="350" spans="4:13" s="1" customFormat="1" ht="13.5">
      <c r="D350" s="30"/>
      <c r="E350" s="30"/>
      <c r="F350" s="30"/>
      <c r="G350" s="30"/>
      <c r="H350" s="30"/>
      <c r="I350" s="30"/>
      <c r="J350" s="30"/>
      <c r="K350" s="30"/>
      <c r="L350" s="30"/>
      <c r="M350" s="30"/>
    </row>
    <row r="351" spans="4:13" s="1" customFormat="1" ht="13.5">
      <c r="D351" s="30"/>
      <c r="E351" s="30"/>
      <c r="F351" s="30"/>
      <c r="G351" s="30"/>
      <c r="H351" s="30"/>
      <c r="I351" s="30"/>
      <c r="J351" s="30"/>
      <c r="K351" s="30"/>
      <c r="L351" s="30"/>
      <c r="M351" s="30"/>
    </row>
    <row r="352" spans="4:13" s="1" customFormat="1" ht="13.5">
      <c r="D352" s="30"/>
      <c r="E352" s="30"/>
      <c r="F352" s="30"/>
      <c r="G352" s="30"/>
      <c r="H352" s="30"/>
      <c r="I352" s="30"/>
      <c r="J352" s="30"/>
      <c r="K352" s="30"/>
      <c r="L352" s="30"/>
      <c r="M352" s="30"/>
    </row>
    <row r="353" spans="4:13" s="1" customFormat="1" ht="13.5">
      <c r="D353" s="30"/>
      <c r="E353" s="30"/>
      <c r="F353" s="30"/>
      <c r="G353" s="30"/>
      <c r="H353" s="30"/>
      <c r="I353" s="30"/>
      <c r="J353" s="30"/>
      <c r="K353" s="30"/>
      <c r="L353" s="30"/>
      <c r="M353" s="30"/>
    </row>
    <row r="354" spans="4:13" s="1" customFormat="1" ht="13.5">
      <c r="D354" s="30"/>
      <c r="E354" s="30"/>
      <c r="F354" s="30"/>
      <c r="G354" s="30"/>
      <c r="H354" s="30"/>
      <c r="I354" s="30"/>
      <c r="J354" s="30"/>
      <c r="K354" s="30"/>
      <c r="L354" s="30"/>
      <c r="M354" s="30"/>
    </row>
    <row r="355" spans="4:13" s="1" customFormat="1" ht="13.5">
      <c r="D355" s="30"/>
      <c r="E355" s="30"/>
      <c r="F355" s="30"/>
      <c r="G355" s="30"/>
      <c r="H355" s="30"/>
      <c r="I355" s="30"/>
      <c r="J355" s="30"/>
      <c r="K355" s="30"/>
      <c r="L355" s="30"/>
      <c r="M355" s="30"/>
    </row>
    <row r="356" spans="4:13" s="1" customFormat="1" ht="13.5">
      <c r="D356" s="30"/>
      <c r="E356" s="30"/>
      <c r="F356" s="30"/>
      <c r="G356" s="30"/>
      <c r="H356" s="30"/>
      <c r="I356" s="30"/>
      <c r="J356" s="30"/>
      <c r="K356" s="30"/>
      <c r="L356" s="30"/>
      <c r="M356" s="30"/>
    </row>
    <row r="357" spans="4:13" s="1" customFormat="1" ht="13.5">
      <c r="D357" s="30"/>
      <c r="E357" s="30"/>
      <c r="F357" s="30"/>
      <c r="G357" s="30"/>
      <c r="H357" s="30"/>
      <c r="I357" s="30"/>
      <c r="J357" s="30"/>
      <c r="K357" s="30"/>
      <c r="L357" s="30"/>
      <c r="M357" s="30"/>
    </row>
    <row r="358" spans="4:13" s="1" customFormat="1" ht="13.5">
      <c r="D358" s="30"/>
      <c r="E358" s="30"/>
      <c r="F358" s="30"/>
      <c r="G358" s="30"/>
      <c r="H358" s="30"/>
      <c r="I358" s="30"/>
      <c r="J358" s="30"/>
      <c r="K358" s="30"/>
      <c r="L358" s="30"/>
      <c r="M358" s="30"/>
    </row>
    <row r="359" spans="4:13" s="1" customFormat="1" ht="13.5">
      <c r="D359" s="30"/>
      <c r="E359" s="30"/>
      <c r="F359" s="30"/>
      <c r="G359" s="30"/>
      <c r="H359" s="30"/>
      <c r="I359" s="30"/>
      <c r="J359" s="30"/>
      <c r="K359" s="30"/>
      <c r="L359" s="30"/>
      <c r="M359" s="30"/>
    </row>
    <row r="360" spans="4:13" s="1" customFormat="1" ht="13.5">
      <c r="D360" s="30"/>
      <c r="E360" s="30"/>
      <c r="F360" s="30"/>
      <c r="G360" s="30"/>
      <c r="H360" s="30"/>
      <c r="I360" s="30"/>
      <c r="J360" s="30"/>
      <c r="K360" s="30"/>
      <c r="L360" s="30"/>
      <c r="M360" s="30"/>
    </row>
    <row r="361" spans="4:13" s="1" customFormat="1" ht="13.5">
      <c r="D361" s="30"/>
      <c r="E361" s="30"/>
      <c r="F361" s="30"/>
      <c r="G361" s="30"/>
      <c r="H361" s="30"/>
      <c r="I361" s="30"/>
      <c r="J361" s="30"/>
      <c r="K361" s="30"/>
      <c r="L361" s="30"/>
      <c r="M361" s="30"/>
    </row>
    <row r="362" spans="4:13" s="1" customFormat="1" ht="13.5">
      <c r="D362" s="30"/>
      <c r="E362" s="30"/>
      <c r="F362" s="30"/>
      <c r="G362" s="30"/>
      <c r="H362" s="30"/>
      <c r="I362" s="30"/>
      <c r="J362" s="30"/>
      <c r="K362" s="30"/>
      <c r="L362" s="30"/>
      <c r="M362" s="30"/>
    </row>
    <row r="363" spans="4:13" s="1" customFormat="1" ht="13.5">
      <c r="D363" s="30"/>
      <c r="E363" s="30"/>
      <c r="F363" s="30"/>
      <c r="G363" s="30"/>
      <c r="H363" s="30"/>
      <c r="I363" s="30"/>
      <c r="J363" s="30"/>
      <c r="K363" s="30"/>
      <c r="L363" s="30"/>
      <c r="M363" s="30"/>
    </row>
    <row r="364" spans="4:13" s="1" customFormat="1" ht="13.5">
      <c r="D364" s="30"/>
      <c r="E364" s="30"/>
      <c r="F364" s="30"/>
      <c r="G364" s="30"/>
      <c r="H364" s="30"/>
      <c r="I364" s="30"/>
      <c r="J364" s="30"/>
      <c r="K364" s="30"/>
      <c r="L364" s="30"/>
      <c r="M364" s="30"/>
    </row>
    <row r="365" spans="4:13" s="1" customFormat="1" ht="13.5">
      <c r="D365" s="30"/>
      <c r="E365" s="30"/>
      <c r="F365" s="30"/>
      <c r="G365" s="30"/>
      <c r="H365" s="30"/>
      <c r="I365" s="30"/>
      <c r="J365" s="30"/>
      <c r="K365" s="30"/>
      <c r="L365" s="30"/>
      <c r="M365" s="30"/>
    </row>
    <row r="366" spans="4:13" s="1" customFormat="1" ht="13.5">
      <c r="D366" s="30"/>
      <c r="E366" s="30"/>
      <c r="F366" s="30"/>
      <c r="G366" s="30"/>
      <c r="H366" s="30"/>
      <c r="I366" s="30"/>
      <c r="J366" s="30"/>
      <c r="K366" s="30"/>
      <c r="L366" s="30"/>
      <c r="M366" s="30"/>
    </row>
    <row r="367" spans="4:13" s="1" customFormat="1" ht="13.5">
      <c r="D367" s="30"/>
      <c r="E367" s="30"/>
      <c r="F367" s="30"/>
      <c r="G367" s="30"/>
      <c r="H367" s="30"/>
      <c r="I367" s="30"/>
      <c r="J367" s="30"/>
      <c r="K367" s="30"/>
      <c r="L367" s="30"/>
      <c r="M367" s="30"/>
    </row>
    <row r="368" spans="4:13" s="1" customFormat="1" ht="13.5">
      <c r="D368" s="30"/>
      <c r="E368" s="30"/>
      <c r="F368" s="30"/>
      <c r="G368" s="30"/>
      <c r="H368" s="30"/>
      <c r="I368" s="30"/>
      <c r="J368" s="30"/>
      <c r="K368" s="30"/>
      <c r="L368" s="30"/>
      <c r="M368" s="30"/>
    </row>
    <row r="369" spans="4:13" s="1" customFormat="1" ht="13.5">
      <c r="D369" s="30"/>
      <c r="E369" s="30"/>
      <c r="F369" s="30"/>
      <c r="G369" s="30"/>
      <c r="H369" s="30"/>
      <c r="I369" s="30"/>
      <c r="J369" s="30"/>
      <c r="K369" s="30"/>
      <c r="L369" s="30"/>
      <c r="M369" s="30"/>
    </row>
    <row r="370" spans="4:13" s="1" customFormat="1" ht="13.5">
      <c r="D370" s="30"/>
      <c r="E370" s="30"/>
      <c r="F370" s="30"/>
      <c r="G370" s="30"/>
      <c r="H370" s="30"/>
      <c r="I370" s="30"/>
      <c r="J370" s="30"/>
      <c r="K370" s="30"/>
      <c r="L370" s="30"/>
      <c r="M370" s="30"/>
    </row>
    <row r="371" spans="4:13" s="1" customFormat="1" ht="13.5">
      <c r="D371" s="30"/>
      <c r="E371" s="30"/>
      <c r="F371" s="30"/>
      <c r="G371" s="30"/>
      <c r="H371" s="30"/>
      <c r="I371" s="30"/>
      <c r="J371" s="30"/>
      <c r="K371" s="30"/>
      <c r="L371" s="30"/>
      <c r="M371" s="30"/>
    </row>
    <row r="372" spans="4:13" s="1" customFormat="1" ht="13.5">
      <c r="D372" s="30"/>
      <c r="E372" s="30"/>
      <c r="F372" s="30"/>
      <c r="G372" s="30"/>
      <c r="H372" s="30"/>
      <c r="I372" s="30"/>
      <c r="J372" s="30"/>
      <c r="K372" s="30"/>
      <c r="L372" s="30"/>
      <c r="M372" s="30"/>
    </row>
    <row r="373" spans="4:13" s="1" customFormat="1" ht="13.5">
      <c r="D373" s="30"/>
      <c r="E373" s="30"/>
      <c r="F373" s="30"/>
      <c r="G373" s="30"/>
      <c r="H373" s="30"/>
      <c r="I373" s="30"/>
      <c r="J373" s="30"/>
      <c r="K373" s="30"/>
      <c r="L373" s="30"/>
      <c r="M373" s="30"/>
    </row>
    <row r="374" spans="4:13" s="1" customFormat="1" ht="13.5">
      <c r="D374" s="30"/>
      <c r="E374" s="30"/>
      <c r="F374" s="30"/>
      <c r="G374" s="30"/>
      <c r="H374" s="30"/>
      <c r="I374" s="30"/>
      <c r="J374" s="30"/>
      <c r="K374" s="30"/>
      <c r="L374" s="30"/>
      <c r="M374" s="30"/>
    </row>
    <row r="375" spans="4:13" s="1" customFormat="1" ht="13.5">
      <c r="D375" s="30"/>
      <c r="E375" s="30"/>
      <c r="F375" s="30"/>
      <c r="G375" s="30"/>
      <c r="H375" s="30"/>
      <c r="I375" s="30"/>
      <c r="J375" s="30"/>
      <c r="K375" s="30"/>
      <c r="L375" s="30"/>
      <c r="M375" s="30"/>
    </row>
    <row r="376" spans="4:13" s="1" customFormat="1" ht="13.5">
      <c r="D376" s="30"/>
      <c r="E376" s="30"/>
      <c r="F376" s="30"/>
      <c r="G376" s="30"/>
      <c r="H376" s="30"/>
      <c r="I376" s="30"/>
      <c r="J376" s="30"/>
      <c r="K376" s="30"/>
      <c r="L376" s="30"/>
      <c r="M376" s="30"/>
    </row>
    <row r="377" spans="4:13" s="1" customFormat="1" ht="13.5">
      <c r="D377" s="30"/>
      <c r="E377" s="30"/>
      <c r="F377" s="30"/>
      <c r="G377" s="30"/>
      <c r="H377" s="30"/>
      <c r="I377" s="30"/>
      <c r="J377" s="30"/>
      <c r="K377" s="30"/>
      <c r="L377" s="30"/>
      <c r="M377" s="30"/>
    </row>
    <row r="378" spans="4:13" s="1" customFormat="1" ht="13.5">
      <c r="D378" s="30"/>
      <c r="E378" s="30"/>
      <c r="F378" s="30"/>
      <c r="G378" s="30"/>
      <c r="H378" s="30"/>
      <c r="I378" s="30"/>
      <c r="J378" s="30"/>
      <c r="K378" s="30"/>
      <c r="L378" s="30"/>
      <c r="M378" s="30"/>
    </row>
    <row r="379" spans="4:13" s="1" customFormat="1" ht="13.5">
      <c r="D379" s="30"/>
      <c r="E379" s="30"/>
      <c r="F379" s="30"/>
      <c r="G379" s="30"/>
      <c r="H379" s="30"/>
      <c r="I379" s="30"/>
      <c r="J379" s="30"/>
      <c r="K379" s="30"/>
      <c r="L379" s="30"/>
      <c r="M379" s="30"/>
    </row>
    <row r="380" spans="4:13" s="1" customFormat="1" ht="13.5">
      <c r="D380" s="30"/>
      <c r="E380" s="30"/>
      <c r="F380" s="30"/>
      <c r="G380" s="30"/>
      <c r="H380" s="30"/>
      <c r="I380" s="30"/>
      <c r="J380" s="30"/>
      <c r="K380" s="30"/>
      <c r="L380" s="30"/>
      <c r="M380" s="30"/>
    </row>
    <row r="381" spans="4:13" s="1" customFormat="1" ht="13.5">
      <c r="D381" s="30"/>
      <c r="E381" s="30"/>
      <c r="F381" s="30"/>
      <c r="G381" s="30"/>
      <c r="H381" s="30"/>
      <c r="I381" s="30"/>
      <c r="J381" s="30"/>
      <c r="K381" s="30"/>
      <c r="L381" s="30"/>
      <c r="M381" s="30"/>
    </row>
    <row r="382" spans="4:13" s="1" customFormat="1" ht="13.5">
      <c r="D382" s="30"/>
      <c r="E382" s="30"/>
      <c r="F382" s="30"/>
      <c r="G382" s="30"/>
      <c r="H382" s="30"/>
      <c r="I382" s="30"/>
      <c r="J382" s="30"/>
      <c r="K382" s="30"/>
      <c r="L382" s="30"/>
      <c r="M382" s="30"/>
    </row>
    <row r="383" spans="4:13" s="1" customFormat="1" ht="13.5">
      <c r="D383" s="30"/>
      <c r="E383" s="30"/>
      <c r="F383" s="30"/>
      <c r="G383" s="30"/>
      <c r="H383" s="30"/>
      <c r="I383" s="30"/>
      <c r="J383" s="30"/>
      <c r="K383" s="30"/>
      <c r="L383" s="30"/>
      <c r="M383" s="30"/>
    </row>
    <row r="384" spans="4:13" s="1" customFormat="1" ht="13.5">
      <c r="D384" s="30"/>
      <c r="E384" s="30"/>
      <c r="F384" s="30"/>
      <c r="G384" s="30"/>
      <c r="H384" s="30"/>
      <c r="I384" s="30"/>
      <c r="J384" s="30"/>
      <c r="K384" s="30"/>
      <c r="L384" s="30"/>
      <c r="M384" s="30"/>
    </row>
    <row r="385" spans="4:13" s="1" customFormat="1" ht="13.5">
      <c r="D385" s="30"/>
      <c r="E385" s="30"/>
      <c r="F385" s="30"/>
      <c r="G385" s="30"/>
      <c r="H385" s="30"/>
      <c r="I385" s="30"/>
      <c r="J385" s="30"/>
      <c r="K385" s="30"/>
      <c r="L385" s="30"/>
      <c r="M385" s="30"/>
    </row>
    <row r="386" spans="4:13" s="1" customFormat="1" ht="13.5">
      <c r="D386" s="30"/>
      <c r="E386" s="30"/>
      <c r="F386" s="30"/>
      <c r="G386" s="30"/>
      <c r="H386" s="30"/>
      <c r="I386" s="30"/>
      <c r="J386" s="30"/>
      <c r="K386" s="30"/>
      <c r="L386" s="30"/>
      <c r="M386" s="30"/>
    </row>
    <row r="387" spans="4:13" s="1" customFormat="1" ht="13.5">
      <c r="D387" s="30"/>
      <c r="E387" s="30"/>
      <c r="F387" s="30"/>
      <c r="G387" s="30"/>
      <c r="H387" s="30"/>
      <c r="I387" s="30"/>
      <c r="J387" s="30"/>
      <c r="K387" s="30"/>
      <c r="L387" s="30"/>
      <c r="M387" s="30"/>
    </row>
    <row r="388" spans="4:13" s="1" customFormat="1" ht="13.5">
      <c r="D388" s="30"/>
      <c r="E388" s="30"/>
      <c r="F388" s="30"/>
      <c r="G388" s="30"/>
      <c r="H388" s="30"/>
      <c r="I388" s="30"/>
      <c r="J388" s="30"/>
      <c r="K388" s="30"/>
      <c r="L388" s="30"/>
      <c r="M388" s="30"/>
    </row>
    <row r="389" spans="4:13" s="1" customFormat="1" ht="13.5">
      <c r="D389" s="30"/>
      <c r="E389" s="30"/>
      <c r="F389" s="30"/>
      <c r="G389" s="30"/>
      <c r="H389" s="30"/>
      <c r="I389" s="30"/>
      <c r="J389" s="30"/>
      <c r="K389" s="30"/>
      <c r="L389" s="30"/>
      <c r="M389" s="30"/>
    </row>
    <row r="390" spans="4:13" s="1" customFormat="1" ht="13.5">
      <c r="D390" s="30"/>
      <c r="E390" s="30"/>
      <c r="F390" s="30"/>
      <c r="G390" s="30"/>
      <c r="H390" s="30"/>
      <c r="I390" s="30"/>
      <c r="J390" s="30"/>
      <c r="K390" s="30"/>
      <c r="L390" s="30"/>
      <c r="M390" s="30"/>
    </row>
    <row r="391" spans="4:13" s="1" customFormat="1" ht="13.5">
      <c r="D391" s="30"/>
      <c r="E391" s="30"/>
      <c r="F391" s="30"/>
      <c r="G391" s="30"/>
      <c r="H391" s="30"/>
      <c r="I391" s="30"/>
      <c r="J391" s="30"/>
      <c r="K391" s="30"/>
      <c r="L391" s="30"/>
      <c r="M391" s="30"/>
    </row>
    <row r="392" spans="4:13" s="1" customFormat="1" ht="13.5">
      <c r="D392" s="30"/>
      <c r="E392" s="30"/>
      <c r="F392" s="30"/>
      <c r="G392" s="30"/>
      <c r="H392" s="30"/>
      <c r="I392" s="30"/>
      <c r="J392" s="30"/>
      <c r="K392" s="30"/>
      <c r="L392" s="30"/>
      <c r="M392" s="30"/>
    </row>
    <row r="393" spans="4:13" s="1" customFormat="1" ht="13.5">
      <c r="D393" s="30"/>
      <c r="E393" s="30"/>
      <c r="F393" s="30"/>
      <c r="G393" s="30"/>
      <c r="H393" s="30"/>
      <c r="I393" s="30"/>
      <c r="J393" s="30"/>
      <c r="K393" s="30"/>
      <c r="L393" s="30"/>
      <c r="M393" s="30"/>
    </row>
    <row r="394" spans="4:13" s="1" customFormat="1" ht="13.5">
      <c r="D394" s="30"/>
      <c r="E394" s="30"/>
      <c r="F394" s="30"/>
      <c r="G394" s="30"/>
      <c r="H394" s="30"/>
      <c r="I394" s="30"/>
      <c r="J394" s="30"/>
      <c r="K394" s="30"/>
      <c r="L394" s="30"/>
      <c r="M394" s="30"/>
    </row>
    <row r="395" spans="4:13" s="1" customFormat="1" ht="13.5">
      <c r="D395" s="30"/>
      <c r="E395" s="30"/>
      <c r="F395" s="30"/>
      <c r="G395" s="30"/>
      <c r="H395" s="30"/>
      <c r="I395" s="30"/>
      <c r="J395" s="30"/>
      <c r="K395" s="30"/>
      <c r="L395" s="30"/>
      <c r="M395" s="30"/>
    </row>
    <row r="396" spans="4:13" s="1" customFormat="1" ht="13.5">
      <c r="D396" s="30"/>
      <c r="E396" s="30"/>
      <c r="F396" s="30"/>
      <c r="G396" s="30"/>
      <c r="H396" s="30"/>
      <c r="I396" s="30"/>
      <c r="J396" s="30"/>
      <c r="K396" s="30"/>
      <c r="L396" s="30"/>
      <c r="M396" s="30"/>
    </row>
    <row r="397" spans="4:13" s="1" customFormat="1" ht="13.5">
      <c r="D397" s="30"/>
      <c r="E397" s="30"/>
      <c r="F397" s="30"/>
      <c r="G397" s="30"/>
      <c r="H397" s="30"/>
      <c r="I397" s="30"/>
      <c r="J397" s="30"/>
      <c r="K397" s="30"/>
      <c r="L397" s="30"/>
      <c r="M397" s="30"/>
    </row>
    <row r="398" spans="4:13" s="1" customFormat="1" ht="13.5">
      <c r="D398" s="30"/>
      <c r="E398" s="30"/>
      <c r="F398" s="30"/>
      <c r="G398" s="30"/>
      <c r="H398" s="30"/>
      <c r="I398" s="30"/>
      <c r="J398" s="30"/>
      <c r="K398" s="30"/>
      <c r="L398" s="30"/>
      <c r="M398" s="30"/>
    </row>
    <row r="399" spans="4:13" s="1" customFormat="1" ht="13.5">
      <c r="D399" s="30"/>
      <c r="E399" s="30"/>
      <c r="F399" s="30"/>
      <c r="G399" s="30"/>
      <c r="H399" s="30"/>
      <c r="I399" s="30"/>
      <c r="J399" s="30"/>
      <c r="K399" s="30"/>
      <c r="L399" s="30"/>
      <c r="M399" s="30"/>
    </row>
    <row r="400" spans="4:13" s="1" customFormat="1" ht="13.5">
      <c r="D400" s="30"/>
      <c r="E400" s="30"/>
      <c r="F400" s="30"/>
      <c r="G400" s="30"/>
      <c r="H400" s="30"/>
      <c r="I400" s="30"/>
      <c r="J400" s="30"/>
      <c r="K400" s="30"/>
      <c r="L400" s="30"/>
      <c r="M400" s="30"/>
    </row>
    <row r="401" spans="4:13" s="1" customFormat="1" ht="13.5">
      <c r="D401" s="30"/>
      <c r="E401" s="30"/>
      <c r="F401" s="30"/>
      <c r="G401" s="30"/>
      <c r="H401" s="30"/>
      <c r="I401" s="30"/>
      <c r="J401" s="30"/>
      <c r="K401" s="30"/>
      <c r="L401" s="30"/>
      <c r="M401" s="30"/>
    </row>
    <row r="402" spans="4:13" s="1" customFormat="1" ht="13.5">
      <c r="D402" s="30"/>
      <c r="E402" s="30"/>
      <c r="F402" s="30"/>
      <c r="G402" s="30"/>
      <c r="H402" s="30"/>
      <c r="I402" s="30"/>
      <c r="J402" s="30"/>
      <c r="K402" s="30"/>
      <c r="L402" s="30"/>
      <c r="M402" s="30"/>
    </row>
    <row r="403" spans="4:13" s="1" customFormat="1" ht="13.5">
      <c r="D403" s="30"/>
      <c r="E403" s="30"/>
      <c r="F403" s="30"/>
      <c r="G403" s="30"/>
      <c r="H403" s="30"/>
      <c r="I403" s="30"/>
      <c r="J403" s="30"/>
      <c r="K403" s="30"/>
      <c r="L403" s="30"/>
      <c r="M403" s="30"/>
    </row>
    <row r="404" spans="4:13" s="1" customFormat="1" ht="13.5">
      <c r="D404" s="30"/>
      <c r="E404" s="30"/>
      <c r="F404" s="30"/>
      <c r="G404" s="30"/>
      <c r="H404" s="30"/>
      <c r="I404" s="30"/>
      <c r="J404" s="30"/>
      <c r="K404" s="30"/>
      <c r="L404" s="30"/>
      <c r="M404" s="30"/>
    </row>
    <row r="405" spans="4:13" s="1" customFormat="1" ht="13.5">
      <c r="D405" s="30"/>
      <c r="E405" s="30"/>
      <c r="F405" s="30"/>
      <c r="G405" s="30"/>
      <c r="H405" s="30"/>
      <c r="I405" s="30"/>
      <c r="J405" s="30"/>
      <c r="K405" s="30"/>
      <c r="L405" s="30"/>
      <c r="M405" s="30"/>
    </row>
    <row r="406" spans="4:13" s="1" customFormat="1" ht="13.5">
      <c r="D406" s="30"/>
      <c r="E406" s="30"/>
      <c r="F406" s="30"/>
      <c r="G406" s="30"/>
      <c r="H406" s="30"/>
      <c r="I406" s="30"/>
      <c r="J406" s="30"/>
      <c r="K406" s="30"/>
      <c r="L406" s="30"/>
      <c r="M406" s="30"/>
    </row>
    <row r="407" spans="4:13" s="1" customFormat="1" ht="13.5">
      <c r="D407" s="30"/>
      <c r="E407" s="30"/>
      <c r="F407" s="30"/>
      <c r="G407" s="30"/>
      <c r="H407" s="30"/>
      <c r="I407" s="30"/>
      <c r="J407" s="30"/>
      <c r="K407" s="30"/>
      <c r="L407" s="30"/>
      <c r="M407" s="30"/>
    </row>
    <row r="408" spans="4:13" s="1" customFormat="1" ht="13.5">
      <c r="D408" s="30"/>
      <c r="E408" s="30"/>
      <c r="F408" s="30"/>
      <c r="G408" s="30"/>
      <c r="H408" s="30"/>
      <c r="I408" s="30"/>
      <c r="J408" s="30"/>
      <c r="K408" s="30"/>
      <c r="L408" s="30"/>
      <c r="M408" s="30"/>
    </row>
    <row r="409" spans="4:13" s="1" customFormat="1" ht="13.5">
      <c r="D409" s="30"/>
      <c r="E409" s="30"/>
      <c r="F409" s="30"/>
      <c r="G409" s="30"/>
      <c r="H409" s="30"/>
      <c r="I409" s="30"/>
      <c r="J409" s="30"/>
      <c r="K409" s="30"/>
      <c r="L409" s="30"/>
      <c r="M409" s="30"/>
    </row>
    <row r="410" spans="4:13" s="1" customFormat="1" ht="13.5">
      <c r="D410" s="30"/>
      <c r="E410" s="30"/>
      <c r="F410" s="30"/>
      <c r="G410" s="30"/>
      <c r="H410" s="30"/>
      <c r="I410" s="30"/>
      <c r="J410" s="30"/>
      <c r="K410" s="30"/>
      <c r="L410" s="30"/>
      <c r="M410" s="30"/>
    </row>
    <row r="411" spans="4:13" s="1" customFormat="1" ht="13.5">
      <c r="D411" s="30"/>
      <c r="E411" s="30"/>
      <c r="F411" s="30"/>
      <c r="G411" s="30"/>
      <c r="H411" s="30"/>
      <c r="I411" s="30"/>
      <c r="J411" s="30"/>
      <c r="K411" s="30"/>
      <c r="L411" s="30"/>
      <c r="M411" s="30"/>
    </row>
    <row r="412" spans="4:13" s="1" customFormat="1" ht="13.5">
      <c r="D412" s="30"/>
      <c r="E412" s="30"/>
      <c r="F412" s="30"/>
      <c r="G412" s="30"/>
      <c r="H412" s="30"/>
      <c r="I412" s="30"/>
      <c r="J412" s="30"/>
      <c r="K412" s="30"/>
      <c r="L412" s="30"/>
      <c r="M412" s="30"/>
    </row>
    <row r="413" spans="4:13" s="1" customFormat="1" ht="13.5">
      <c r="D413" s="30"/>
      <c r="E413" s="30"/>
      <c r="F413" s="30"/>
      <c r="G413" s="30"/>
      <c r="H413" s="30"/>
      <c r="I413" s="30"/>
      <c r="J413" s="30"/>
      <c r="K413" s="30"/>
      <c r="L413" s="30"/>
      <c r="M413" s="30"/>
    </row>
    <row r="414" spans="4:13" s="1" customFormat="1" ht="13.5">
      <c r="D414" s="30"/>
      <c r="E414" s="30"/>
      <c r="F414" s="30"/>
      <c r="G414" s="30"/>
      <c r="H414" s="30"/>
      <c r="I414" s="30"/>
      <c r="J414" s="30"/>
      <c r="K414" s="30"/>
      <c r="L414" s="30"/>
      <c r="M414" s="30"/>
    </row>
    <row r="415" spans="4:13" s="1" customFormat="1" ht="13.5">
      <c r="D415" s="30"/>
      <c r="E415" s="30"/>
      <c r="F415" s="30"/>
      <c r="G415" s="30"/>
      <c r="H415" s="30"/>
      <c r="I415" s="30"/>
      <c r="J415" s="30"/>
      <c r="K415" s="30"/>
      <c r="L415" s="30"/>
      <c r="M415" s="30"/>
    </row>
    <row r="416" spans="4:13" s="1" customFormat="1" ht="13.5">
      <c r="D416" s="30"/>
      <c r="E416" s="30"/>
      <c r="F416" s="30"/>
      <c r="G416" s="30"/>
      <c r="H416" s="30"/>
      <c r="I416" s="30"/>
      <c r="J416" s="30"/>
      <c r="K416" s="30"/>
      <c r="L416" s="30"/>
      <c r="M416" s="30"/>
    </row>
    <row r="417" spans="4:13" s="1" customFormat="1" ht="13.5">
      <c r="D417" s="30"/>
      <c r="E417" s="30"/>
      <c r="F417" s="30"/>
      <c r="G417" s="30"/>
      <c r="H417" s="30"/>
      <c r="I417" s="30"/>
      <c r="J417" s="30"/>
      <c r="K417" s="30"/>
      <c r="L417" s="30"/>
      <c r="M417" s="30"/>
    </row>
    <row r="418" spans="4:13" s="1" customFormat="1" ht="13.5">
      <c r="D418" s="30"/>
      <c r="E418" s="30"/>
      <c r="F418" s="30"/>
      <c r="G418" s="30"/>
      <c r="H418" s="30"/>
      <c r="I418" s="30"/>
      <c r="J418" s="30"/>
      <c r="K418" s="30"/>
      <c r="L418" s="30"/>
      <c r="M418" s="30"/>
    </row>
    <row r="419" spans="4:13" s="1" customFormat="1" ht="13.5">
      <c r="D419" s="30"/>
      <c r="E419" s="30"/>
      <c r="F419" s="30"/>
      <c r="G419" s="30"/>
      <c r="H419" s="30"/>
      <c r="I419" s="30"/>
      <c r="J419" s="30"/>
      <c r="K419" s="30"/>
      <c r="L419" s="30"/>
      <c r="M419" s="30"/>
    </row>
    <row r="420" spans="4:13" s="1" customFormat="1" ht="13.5">
      <c r="D420" s="30"/>
      <c r="E420" s="30"/>
      <c r="F420" s="30"/>
      <c r="G420" s="30"/>
      <c r="H420" s="30"/>
      <c r="I420" s="30"/>
      <c r="J420" s="30"/>
      <c r="K420" s="30"/>
      <c r="L420" s="30"/>
      <c r="M420" s="30"/>
    </row>
    <row r="421" spans="4:13" s="1" customFormat="1" ht="13.5">
      <c r="D421" s="30"/>
      <c r="E421" s="30"/>
      <c r="F421" s="30"/>
      <c r="G421" s="30"/>
      <c r="H421" s="30"/>
      <c r="I421" s="30"/>
      <c r="J421" s="30"/>
      <c r="K421" s="30"/>
      <c r="L421" s="30"/>
      <c r="M421" s="30"/>
    </row>
    <row r="422" spans="4:13" s="1" customFormat="1" ht="13.5">
      <c r="D422" s="30"/>
      <c r="E422" s="30"/>
      <c r="F422" s="30"/>
      <c r="G422" s="30"/>
      <c r="H422" s="30"/>
      <c r="I422" s="30"/>
      <c r="J422" s="30"/>
      <c r="K422" s="30"/>
      <c r="L422" s="30"/>
      <c r="M422" s="30"/>
    </row>
    <row r="423" spans="4:13" s="1" customFormat="1" ht="13.5">
      <c r="D423" s="30"/>
      <c r="E423" s="30"/>
      <c r="F423" s="30"/>
      <c r="G423" s="30"/>
      <c r="H423" s="30"/>
      <c r="I423" s="30"/>
      <c r="J423" s="30"/>
      <c r="K423" s="30"/>
      <c r="L423" s="30"/>
      <c r="M423" s="30"/>
    </row>
    <row r="424" spans="4:13" s="1" customFormat="1" ht="13.5">
      <c r="D424" s="30"/>
      <c r="E424" s="30"/>
      <c r="F424" s="30"/>
      <c r="G424" s="30"/>
      <c r="H424" s="30"/>
      <c r="I424" s="30"/>
      <c r="J424" s="30"/>
      <c r="K424" s="30"/>
      <c r="L424" s="30"/>
      <c r="M424" s="30"/>
    </row>
    <row r="425" spans="4:13" s="1" customFormat="1" ht="13.5">
      <c r="D425" s="30"/>
      <c r="E425" s="30"/>
      <c r="F425" s="30"/>
      <c r="G425" s="30"/>
      <c r="H425" s="30"/>
      <c r="I425" s="30"/>
      <c r="J425" s="30"/>
      <c r="K425" s="30"/>
      <c r="L425" s="30"/>
      <c r="M425" s="30"/>
    </row>
    <row r="426" spans="4:13" s="1" customFormat="1" ht="13.5">
      <c r="D426" s="30"/>
      <c r="E426" s="30"/>
      <c r="F426" s="30"/>
      <c r="G426" s="30"/>
      <c r="H426" s="30"/>
      <c r="I426" s="30"/>
      <c r="J426" s="30"/>
      <c r="K426" s="30"/>
      <c r="L426" s="30"/>
      <c r="M426" s="30"/>
    </row>
    <row r="427" spans="4:13" s="1" customFormat="1" ht="13.5">
      <c r="D427" s="30"/>
      <c r="E427" s="30"/>
      <c r="F427" s="30"/>
      <c r="G427" s="30"/>
      <c r="H427" s="30"/>
      <c r="I427" s="30"/>
      <c r="J427" s="30"/>
      <c r="K427" s="30"/>
      <c r="L427" s="30"/>
      <c r="M427" s="30"/>
    </row>
    <row r="428" spans="4:13" s="1" customFormat="1" ht="13.5">
      <c r="D428" s="30"/>
      <c r="E428" s="30"/>
      <c r="F428" s="30"/>
      <c r="G428" s="30"/>
      <c r="H428" s="30"/>
      <c r="I428" s="30"/>
      <c r="J428" s="30"/>
      <c r="K428" s="30"/>
      <c r="L428" s="30"/>
      <c r="M428" s="30"/>
    </row>
    <row r="429" spans="4:13" s="1" customFormat="1" ht="13.5">
      <c r="D429" s="30"/>
      <c r="E429" s="30"/>
      <c r="F429" s="30"/>
      <c r="G429" s="30"/>
      <c r="H429" s="30"/>
      <c r="I429" s="30"/>
      <c r="J429" s="30"/>
      <c r="K429" s="30"/>
      <c r="L429" s="30"/>
      <c r="M429" s="30"/>
    </row>
    <row r="430" spans="4:13" s="1" customFormat="1" ht="13.5">
      <c r="D430" s="30"/>
      <c r="E430" s="30"/>
      <c r="F430" s="30"/>
      <c r="G430" s="30"/>
      <c r="H430" s="30"/>
      <c r="I430" s="30"/>
      <c r="J430" s="30"/>
      <c r="K430" s="30"/>
      <c r="L430" s="30"/>
      <c r="M430" s="30"/>
    </row>
    <row r="431" spans="4:13" s="1" customFormat="1" ht="13.5">
      <c r="D431" s="30"/>
      <c r="E431" s="30"/>
      <c r="F431" s="30"/>
      <c r="G431" s="30"/>
      <c r="H431" s="30"/>
      <c r="I431" s="30"/>
      <c r="J431" s="30"/>
      <c r="K431" s="30"/>
      <c r="L431" s="30"/>
      <c r="M431" s="30"/>
    </row>
    <row r="432" spans="4:13" s="1" customFormat="1" ht="13.5">
      <c r="D432" s="30"/>
      <c r="E432" s="30"/>
      <c r="F432" s="30"/>
      <c r="G432" s="30"/>
      <c r="H432" s="30"/>
      <c r="I432" s="30"/>
      <c r="J432" s="30"/>
      <c r="K432" s="30"/>
      <c r="L432" s="30"/>
      <c r="M432" s="30"/>
    </row>
    <row r="433" spans="4:13" s="1" customFormat="1" ht="13.5">
      <c r="D433" s="30"/>
      <c r="E433" s="30"/>
      <c r="F433" s="30"/>
      <c r="G433" s="30"/>
      <c r="H433" s="30"/>
      <c r="I433" s="30"/>
      <c r="J433" s="30"/>
      <c r="K433" s="30"/>
      <c r="L433" s="30"/>
      <c r="M433" s="30"/>
    </row>
    <row r="434" spans="4:13" s="1" customFormat="1" ht="13.5">
      <c r="D434" s="30"/>
      <c r="E434" s="30"/>
      <c r="F434" s="30"/>
      <c r="G434" s="30"/>
      <c r="H434" s="30"/>
      <c r="I434" s="30"/>
      <c r="J434" s="30"/>
      <c r="K434" s="30"/>
      <c r="L434" s="30"/>
      <c r="M434" s="30"/>
    </row>
    <row r="435" spans="4:13" s="1" customFormat="1" ht="13.5">
      <c r="D435" s="30"/>
      <c r="E435" s="30"/>
      <c r="F435" s="30"/>
      <c r="G435" s="30"/>
      <c r="H435" s="30"/>
      <c r="I435" s="30"/>
      <c r="J435" s="30"/>
      <c r="K435" s="30"/>
      <c r="L435" s="30"/>
      <c r="M435" s="30"/>
    </row>
    <row r="436" spans="4:13" s="1" customFormat="1" ht="13.5">
      <c r="D436" s="30"/>
      <c r="E436" s="30"/>
      <c r="F436" s="30"/>
      <c r="G436" s="30"/>
      <c r="H436" s="30"/>
      <c r="I436" s="30"/>
      <c r="J436" s="30"/>
      <c r="K436" s="30"/>
      <c r="L436" s="30"/>
      <c r="M436" s="30"/>
    </row>
    <row r="437" spans="4:13" s="1" customFormat="1" ht="13.5">
      <c r="D437" s="30"/>
      <c r="E437" s="30"/>
      <c r="F437" s="30"/>
      <c r="G437" s="30"/>
      <c r="H437" s="30"/>
      <c r="I437" s="30"/>
      <c r="J437" s="30"/>
      <c r="K437" s="30"/>
      <c r="L437" s="30"/>
      <c r="M437" s="30"/>
    </row>
    <row r="438" spans="4:13" s="1" customFormat="1" ht="13.5">
      <c r="D438" s="30"/>
      <c r="E438" s="30"/>
      <c r="F438" s="30"/>
      <c r="G438" s="30"/>
      <c r="H438" s="30"/>
      <c r="I438" s="30"/>
      <c r="J438" s="30"/>
      <c r="K438" s="30"/>
      <c r="L438" s="30"/>
      <c r="M438" s="30"/>
    </row>
    <row r="439" spans="4:13" s="1" customFormat="1" ht="13.5">
      <c r="D439" s="30"/>
      <c r="E439" s="30"/>
      <c r="F439" s="30"/>
      <c r="G439" s="30"/>
      <c r="H439" s="30"/>
      <c r="I439" s="30"/>
      <c r="J439" s="30"/>
      <c r="K439" s="30"/>
      <c r="L439" s="30"/>
      <c r="M439" s="30"/>
    </row>
    <row r="440" spans="4:13" s="1" customFormat="1" ht="13.5">
      <c r="D440" s="30"/>
      <c r="E440" s="30"/>
      <c r="F440" s="30"/>
      <c r="G440" s="30"/>
      <c r="H440" s="30"/>
      <c r="I440" s="30"/>
      <c r="J440" s="30"/>
      <c r="K440" s="30"/>
      <c r="L440" s="30"/>
      <c r="M440" s="30"/>
    </row>
    <row r="441" spans="4:13" s="1" customFormat="1" ht="13.5">
      <c r="D441" s="30"/>
      <c r="E441" s="30"/>
      <c r="F441" s="30"/>
      <c r="G441" s="30"/>
      <c r="H441" s="30"/>
      <c r="I441" s="30"/>
      <c r="J441" s="30"/>
      <c r="K441" s="30"/>
      <c r="L441" s="30"/>
      <c r="M441" s="30"/>
    </row>
    <row r="442" spans="4:13" s="1" customFormat="1" ht="13.5">
      <c r="D442" s="30"/>
      <c r="E442" s="30"/>
      <c r="F442" s="30"/>
      <c r="G442" s="30"/>
      <c r="H442" s="30"/>
      <c r="I442" s="30"/>
      <c r="J442" s="30"/>
      <c r="K442" s="30"/>
      <c r="L442" s="30"/>
      <c r="M442" s="30"/>
    </row>
    <row r="443" spans="4:13" s="1" customFormat="1" ht="13.5">
      <c r="D443" s="30"/>
      <c r="E443" s="30"/>
      <c r="F443" s="30"/>
      <c r="G443" s="30"/>
      <c r="H443" s="30"/>
      <c r="I443" s="30"/>
      <c r="J443" s="30"/>
      <c r="K443" s="30"/>
      <c r="L443" s="30"/>
      <c r="M443" s="30"/>
    </row>
    <row r="444" spans="4:13" s="1" customFormat="1" ht="13.5">
      <c r="D444" s="30"/>
      <c r="E444" s="30"/>
      <c r="F444" s="30"/>
      <c r="G444" s="30"/>
      <c r="H444" s="30"/>
      <c r="I444" s="30"/>
      <c r="J444" s="30"/>
      <c r="K444" s="30"/>
      <c r="L444" s="30"/>
      <c r="M444" s="30"/>
    </row>
    <row r="445" spans="4:13" s="1" customFormat="1" ht="13.5">
      <c r="D445" s="30"/>
      <c r="E445" s="30"/>
      <c r="F445" s="30"/>
      <c r="G445" s="30"/>
      <c r="H445" s="30"/>
      <c r="I445" s="30"/>
      <c r="J445" s="30"/>
      <c r="K445" s="30"/>
      <c r="L445" s="30"/>
      <c r="M445" s="30"/>
    </row>
    <row r="446" spans="4:13" s="1" customFormat="1" ht="13.5">
      <c r="D446" s="30"/>
      <c r="E446" s="30"/>
      <c r="F446" s="30"/>
      <c r="G446" s="30"/>
      <c r="H446" s="30"/>
      <c r="I446" s="30"/>
      <c r="J446" s="30"/>
      <c r="K446" s="30"/>
      <c r="L446" s="30"/>
      <c r="M446" s="30"/>
    </row>
    <row r="447" spans="4:13" s="1" customFormat="1" ht="13.5">
      <c r="D447" s="30"/>
      <c r="E447" s="30"/>
      <c r="F447" s="30"/>
      <c r="G447" s="30"/>
      <c r="H447" s="30"/>
      <c r="I447" s="30"/>
      <c r="J447" s="30"/>
      <c r="K447" s="30"/>
      <c r="L447" s="30"/>
      <c r="M447" s="30"/>
    </row>
    <row r="448" spans="4:13" s="1" customFormat="1" ht="13.5">
      <c r="D448" s="30"/>
      <c r="E448" s="30"/>
      <c r="F448" s="30"/>
      <c r="G448" s="30"/>
      <c r="H448" s="30"/>
      <c r="I448" s="30"/>
      <c r="J448" s="30"/>
      <c r="K448" s="30"/>
      <c r="L448" s="30"/>
      <c r="M448" s="30"/>
    </row>
    <row r="449" spans="4:13" s="1" customFormat="1" ht="13.5">
      <c r="D449" s="30"/>
      <c r="E449" s="30"/>
      <c r="F449" s="30"/>
      <c r="G449" s="30"/>
      <c r="H449" s="30"/>
      <c r="I449" s="30"/>
      <c r="J449" s="30"/>
      <c r="K449" s="30"/>
      <c r="L449" s="30"/>
      <c r="M449" s="30"/>
    </row>
    <row r="450" spans="4:13" s="1" customFormat="1" ht="13.5">
      <c r="D450" s="30"/>
      <c r="E450" s="30"/>
      <c r="F450" s="30"/>
      <c r="G450" s="30"/>
      <c r="H450" s="30"/>
      <c r="I450" s="30"/>
      <c r="J450" s="30"/>
      <c r="K450" s="30"/>
      <c r="L450" s="30"/>
      <c r="M450" s="30"/>
    </row>
    <row r="451" spans="4:13" s="1" customFormat="1" ht="13.5">
      <c r="D451" s="30"/>
      <c r="E451" s="30"/>
      <c r="F451" s="30"/>
      <c r="G451" s="30"/>
      <c r="H451" s="30"/>
      <c r="I451" s="30"/>
      <c r="J451" s="30"/>
      <c r="K451" s="30"/>
      <c r="L451" s="30"/>
      <c r="M451" s="30"/>
    </row>
    <row r="452" spans="4:13" s="1" customFormat="1" ht="13.5">
      <c r="D452" s="30"/>
      <c r="E452" s="30"/>
      <c r="F452" s="30"/>
      <c r="G452" s="30"/>
      <c r="H452" s="30"/>
      <c r="I452" s="30"/>
      <c r="J452" s="30"/>
      <c r="K452" s="30"/>
      <c r="L452" s="30"/>
      <c r="M452" s="30"/>
    </row>
    <row r="453" spans="4:13" s="1" customFormat="1" ht="13.5">
      <c r="D453" s="30"/>
      <c r="E453" s="30"/>
      <c r="F453" s="30"/>
      <c r="G453" s="30"/>
      <c r="H453" s="30"/>
      <c r="I453" s="30"/>
      <c r="J453" s="30"/>
      <c r="K453" s="30"/>
      <c r="L453" s="30"/>
      <c r="M453" s="30"/>
    </row>
    <row r="454" spans="4:13" s="1" customFormat="1" ht="13.5">
      <c r="D454" s="30"/>
      <c r="E454" s="30"/>
      <c r="F454" s="30"/>
      <c r="G454" s="30"/>
      <c r="H454" s="30"/>
      <c r="I454" s="30"/>
      <c r="J454" s="30"/>
      <c r="K454" s="30"/>
      <c r="L454" s="30"/>
      <c r="M454" s="30"/>
    </row>
    <row r="455" spans="4:13" s="1" customFormat="1" ht="13.5">
      <c r="D455" s="30"/>
      <c r="E455" s="30"/>
      <c r="F455" s="30"/>
      <c r="G455" s="30"/>
      <c r="H455" s="30"/>
      <c r="I455" s="30"/>
      <c r="J455" s="30"/>
      <c r="K455" s="30"/>
      <c r="L455" s="30"/>
      <c r="M455" s="30"/>
    </row>
    <row r="456" spans="4:13" s="1" customFormat="1" ht="13.5">
      <c r="D456" s="30"/>
      <c r="E456" s="30"/>
      <c r="F456" s="30"/>
      <c r="G456" s="30"/>
      <c r="H456" s="30"/>
      <c r="I456" s="30"/>
      <c r="J456" s="30"/>
      <c r="K456" s="30"/>
      <c r="L456" s="30"/>
      <c r="M456" s="30"/>
    </row>
    <row r="457" spans="4:13" s="1" customFormat="1" ht="13.5">
      <c r="D457" s="30"/>
      <c r="E457" s="30"/>
      <c r="F457" s="30"/>
      <c r="G457" s="30"/>
      <c r="H457" s="30"/>
      <c r="I457" s="30"/>
      <c r="J457" s="30"/>
      <c r="K457" s="30"/>
      <c r="L457" s="30"/>
      <c r="M457" s="30"/>
    </row>
    <row r="458" spans="4:13" s="1" customFormat="1" ht="13.5">
      <c r="D458" s="30"/>
      <c r="E458" s="30"/>
      <c r="F458" s="30"/>
      <c r="G458" s="30"/>
      <c r="H458" s="30"/>
      <c r="I458" s="30"/>
      <c r="J458" s="30"/>
      <c r="K458" s="30"/>
      <c r="L458" s="30"/>
      <c r="M458" s="30"/>
    </row>
    <row r="459" spans="4:13" s="1" customFormat="1" ht="13.5">
      <c r="D459" s="30"/>
      <c r="E459" s="30"/>
      <c r="F459" s="30"/>
      <c r="G459" s="30"/>
      <c r="H459" s="30"/>
      <c r="I459" s="30"/>
      <c r="J459" s="30"/>
      <c r="K459" s="30"/>
      <c r="L459" s="30"/>
      <c r="M459" s="30"/>
    </row>
    <row r="460" spans="4:13" s="1" customFormat="1" ht="13.5">
      <c r="D460" s="30"/>
      <c r="E460" s="30"/>
      <c r="F460" s="30"/>
      <c r="G460" s="30"/>
      <c r="H460" s="30"/>
      <c r="I460" s="30"/>
      <c r="J460" s="30"/>
      <c r="K460" s="30"/>
      <c r="L460" s="30"/>
      <c r="M460" s="30"/>
    </row>
    <row r="461" spans="4:13" s="1" customFormat="1" ht="13.5">
      <c r="D461" s="30"/>
      <c r="E461" s="30"/>
      <c r="F461" s="30"/>
      <c r="G461" s="30"/>
      <c r="H461" s="30"/>
      <c r="I461" s="30"/>
      <c r="J461" s="30"/>
      <c r="K461" s="30"/>
      <c r="L461" s="30"/>
      <c r="M461" s="30"/>
    </row>
    <row r="462" spans="4:13" s="1" customFormat="1" ht="13.5">
      <c r="D462" s="30"/>
      <c r="E462" s="30"/>
      <c r="F462" s="30"/>
      <c r="G462" s="30"/>
      <c r="H462" s="30"/>
      <c r="I462" s="30"/>
      <c r="J462" s="30"/>
      <c r="K462" s="30"/>
      <c r="L462" s="30"/>
      <c r="M462" s="30"/>
    </row>
    <row r="463" spans="4:13" s="1" customFormat="1" ht="13.5">
      <c r="D463" s="30"/>
      <c r="E463" s="30"/>
      <c r="F463" s="30"/>
      <c r="G463" s="30"/>
      <c r="H463" s="30"/>
      <c r="I463" s="30"/>
      <c r="J463" s="30"/>
      <c r="K463" s="30"/>
      <c r="L463" s="30"/>
      <c r="M463" s="30"/>
    </row>
    <row r="464" spans="4:13" s="1" customFormat="1" ht="13.5">
      <c r="D464" s="30"/>
      <c r="E464" s="30"/>
      <c r="F464" s="30"/>
      <c r="G464" s="30"/>
      <c r="H464" s="30"/>
      <c r="I464" s="30"/>
      <c r="J464" s="30"/>
      <c r="K464" s="30"/>
      <c r="L464" s="30"/>
      <c r="M464" s="30"/>
    </row>
    <row r="465" spans="4:13" s="1" customFormat="1" ht="13.5">
      <c r="D465" s="30"/>
      <c r="E465" s="30"/>
      <c r="F465" s="30"/>
      <c r="G465" s="30"/>
      <c r="H465" s="30"/>
      <c r="I465" s="30"/>
      <c r="J465" s="30"/>
      <c r="K465" s="30"/>
      <c r="L465" s="30"/>
      <c r="M465" s="30"/>
    </row>
    <row r="466" spans="4:13" s="1" customFormat="1" ht="13.5">
      <c r="D466" s="30"/>
      <c r="E466" s="30"/>
      <c r="F466" s="30"/>
      <c r="G466" s="30"/>
      <c r="H466" s="30"/>
      <c r="I466" s="30"/>
      <c r="J466" s="30"/>
      <c r="K466" s="30"/>
      <c r="L466" s="30"/>
      <c r="M466" s="30"/>
    </row>
    <row r="467" spans="4:13" s="1" customFormat="1" ht="13.5">
      <c r="D467" s="30"/>
      <c r="E467" s="30"/>
      <c r="F467" s="30"/>
      <c r="G467" s="30"/>
      <c r="H467" s="30"/>
      <c r="I467" s="30"/>
      <c r="J467" s="30"/>
      <c r="K467" s="30"/>
      <c r="L467" s="30"/>
      <c r="M467" s="30"/>
    </row>
    <row r="468" spans="4:13" s="1" customFormat="1" ht="13.5">
      <c r="D468" s="30"/>
      <c r="E468" s="30"/>
      <c r="F468" s="30"/>
      <c r="G468" s="30"/>
      <c r="H468" s="30"/>
      <c r="I468" s="30"/>
      <c r="J468" s="30"/>
      <c r="K468" s="30"/>
      <c r="L468" s="30"/>
      <c r="M468" s="30"/>
    </row>
    <row r="469" spans="4:13" s="1" customFormat="1" ht="13.5">
      <c r="D469" s="30"/>
      <c r="E469" s="30"/>
      <c r="F469" s="30"/>
      <c r="G469" s="30"/>
      <c r="H469" s="30"/>
      <c r="I469" s="30"/>
      <c r="J469" s="30"/>
      <c r="K469" s="30"/>
      <c r="L469" s="30"/>
      <c r="M469" s="30"/>
    </row>
    <row r="470" spans="4:13" s="1" customFormat="1" ht="13.5">
      <c r="D470" s="30"/>
      <c r="E470" s="30"/>
      <c r="F470" s="30"/>
      <c r="G470" s="30"/>
      <c r="H470" s="30"/>
      <c r="I470" s="30"/>
      <c r="J470" s="30"/>
      <c r="K470" s="30"/>
      <c r="L470" s="30"/>
      <c r="M470" s="30"/>
    </row>
    <row r="471" spans="4:13" s="1" customFormat="1" ht="13.5">
      <c r="D471" s="30"/>
      <c r="E471" s="30"/>
      <c r="F471" s="30"/>
      <c r="G471" s="30"/>
      <c r="H471" s="30"/>
      <c r="I471" s="30"/>
      <c r="J471" s="30"/>
      <c r="K471" s="30"/>
      <c r="L471" s="30"/>
      <c r="M471" s="30"/>
    </row>
    <row r="472" spans="4:13" s="1" customFormat="1" ht="13.5">
      <c r="D472" s="30"/>
      <c r="E472" s="30"/>
      <c r="F472" s="30"/>
      <c r="G472" s="30"/>
      <c r="H472" s="30"/>
      <c r="I472" s="30"/>
      <c r="J472" s="30"/>
      <c r="K472" s="30"/>
      <c r="L472" s="30"/>
      <c r="M472" s="30"/>
    </row>
    <row r="473" spans="4:13" s="1" customFormat="1" ht="13.5">
      <c r="D473" s="30"/>
      <c r="E473" s="30"/>
      <c r="F473" s="30"/>
      <c r="G473" s="30"/>
      <c r="H473" s="30"/>
      <c r="I473" s="30"/>
      <c r="J473" s="30"/>
      <c r="K473" s="30"/>
      <c r="L473" s="30"/>
      <c r="M473" s="30"/>
    </row>
    <row r="474" spans="4:13" s="1" customFormat="1" ht="13.5">
      <c r="D474" s="30"/>
      <c r="E474" s="30"/>
      <c r="F474" s="30"/>
      <c r="G474" s="30"/>
      <c r="H474" s="30"/>
      <c r="I474" s="30"/>
      <c r="J474" s="30"/>
      <c r="K474" s="30"/>
      <c r="L474" s="30"/>
      <c r="M474" s="30"/>
    </row>
    <row r="475" spans="4:13" s="1" customFormat="1" ht="13.5">
      <c r="D475" s="30"/>
      <c r="E475" s="30"/>
      <c r="F475" s="30"/>
      <c r="G475" s="30"/>
      <c r="H475" s="30"/>
      <c r="I475" s="30"/>
      <c r="J475" s="30"/>
      <c r="K475" s="30"/>
      <c r="L475" s="30"/>
      <c r="M475" s="30"/>
    </row>
    <row r="476" spans="4:13" s="1" customFormat="1" ht="13.5">
      <c r="D476" s="30"/>
      <c r="E476" s="30"/>
      <c r="F476" s="30"/>
      <c r="G476" s="30"/>
      <c r="H476" s="30"/>
      <c r="I476" s="30"/>
      <c r="J476" s="30"/>
      <c r="K476" s="30"/>
      <c r="L476" s="30"/>
      <c r="M476" s="30"/>
    </row>
    <row r="477" spans="4:13" s="1" customFormat="1" ht="13.5">
      <c r="D477" s="30"/>
      <c r="E477" s="30"/>
      <c r="F477" s="30"/>
      <c r="G477" s="30"/>
      <c r="H477" s="30"/>
      <c r="I477" s="30"/>
      <c r="J477" s="30"/>
      <c r="K477" s="30"/>
      <c r="L477" s="30"/>
      <c r="M477" s="30"/>
    </row>
    <row r="478" spans="4:13" s="1" customFormat="1" ht="13.5">
      <c r="D478" s="30"/>
      <c r="E478" s="30"/>
      <c r="F478" s="30"/>
      <c r="G478" s="30"/>
      <c r="H478" s="30"/>
      <c r="I478" s="30"/>
      <c r="J478" s="30"/>
      <c r="K478" s="30"/>
      <c r="L478" s="30"/>
      <c r="M478" s="30"/>
    </row>
    <row r="479" spans="4:13" s="1" customFormat="1" ht="13.5">
      <c r="D479" s="30"/>
      <c r="E479" s="30"/>
      <c r="F479" s="30"/>
      <c r="G479" s="30"/>
      <c r="H479" s="30"/>
      <c r="I479" s="30"/>
      <c r="J479" s="30"/>
      <c r="K479" s="30"/>
      <c r="L479" s="30"/>
      <c r="M479" s="30"/>
    </row>
    <row r="480" spans="4:13" s="1" customFormat="1" ht="13.5">
      <c r="D480" s="30"/>
      <c r="E480" s="30"/>
      <c r="F480" s="30"/>
      <c r="G480" s="30"/>
      <c r="H480" s="30"/>
      <c r="I480" s="30"/>
      <c r="J480" s="30"/>
      <c r="K480" s="30"/>
      <c r="L480" s="30"/>
      <c r="M480" s="30"/>
    </row>
    <row r="481" spans="4:13" s="1" customFormat="1" ht="13.5">
      <c r="D481" s="30"/>
      <c r="E481" s="30"/>
      <c r="F481" s="30"/>
      <c r="G481" s="30"/>
      <c r="H481" s="30"/>
      <c r="I481" s="30"/>
      <c r="J481" s="30"/>
      <c r="K481" s="30"/>
      <c r="L481" s="30"/>
      <c r="M481" s="30"/>
    </row>
    <row r="482" spans="4:13" s="1" customFormat="1" ht="13.5">
      <c r="D482" s="30"/>
      <c r="E482" s="30"/>
      <c r="F482" s="30"/>
      <c r="G482" s="30"/>
      <c r="H482" s="30"/>
      <c r="I482" s="30"/>
      <c r="J482" s="30"/>
      <c r="K482" s="30"/>
      <c r="L482" s="30"/>
      <c r="M482" s="30"/>
    </row>
    <row r="483" spans="4:13" s="1" customFormat="1" ht="13.5">
      <c r="D483" s="30"/>
      <c r="E483" s="30"/>
      <c r="F483" s="30"/>
      <c r="G483" s="30"/>
      <c r="H483" s="30"/>
      <c r="I483" s="30"/>
      <c r="J483" s="30"/>
      <c r="K483" s="30"/>
      <c r="L483" s="30"/>
      <c r="M483" s="30"/>
    </row>
    <row r="484" spans="4:13" s="1" customFormat="1" ht="13.5">
      <c r="D484" s="30"/>
      <c r="E484" s="30"/>
      <c r="F484" s="30"/>
      <c r="G484" s="30"/>
      <c r="H484" s="30"/>
      <c r="I484" s="30"/>
      <c r="J484" s="30"/>
      <c r="K484" s="30"/>
      <c r="L484" s="30"/>
      <c r="M484" s="30"/>
    </row>
    <row r="485" spans="4:13" s="1" customFormat="1" ht="13.5">
      <c r="D485" s="30"/>
      <c r="E485" s="30"/>
      <c r="F485" s="30"/>
      <c r="G485" s="30"/>
      <c r="H485" s="30"/>
      <c r="I485" s="30"/>
      <c r="J485" s="30"/>
      <c r="K485" s="30"/>
      <c r="L485" s="30"/>
      <c r="M485" s="30"/>
    </row>
    <row r="486" spans="4:13" s="1" customFormat="1" ht="13.5">
      <c r="D486" s="30"/>
      <c r="E486" s="30"/>
      <c r="F486" s="30"/>
      <c r="G486" s="30"/>
      <c r="H486" s="30"/>
      <c r="I486" s="30"/>
      <c r="J486" s="30"/>
      <c r="K486" s="30"/>
      <c r="L486" s="30"/>
      <c r="M486" s="30"/>
    </row>
    <row r="487" spans="4:13" s="1" customFormat="1" ht="13.5">
      <c r="D487" s="30"/>
      <c r="E487" s="30"/>
      <c r="F487" s="30"/>
      <c r="G487" s="30"/>
      <c r="H487" s="30"/>
      <c r="I487" s="30"/>
      <c r="J487" s="30"/>
      <c r="K487" s="30"/>
      <c r="L487" s="30"/>
      <c r="M487" s="30"/>
    </row>
    <row r="488" spans="4:13" s="1" customFormat="1" ht="13.5">
      <c r="D488" s="30"/>
      <c r="E488" s="30"/>
      <c r="F488" s="30"/>
      <c r="G488" s="30"/>
      <c r="H488" s="30"/>
      <c r="I488" s="30"/>
      <c r="J488" s="30"/>
      <c r="K488" s="30"/>
      <c r="L488" s="30"/>
      <c r="M488" s="30"/>
    </row>
    <row r="489" spans="4:13" s="1" customFormat="1" ht="13.5">
      <c r="D489" s="30"/>
      <c r="E489" s="30"/>
      <c r="F489" s="30"/>
      <c r="G489" s="30"/>
      <c r="H489" s="30"/>
      <c r="I489" s="30"/>
      <c r="J489" s="30"/>
      <c r="K489" s="30"/>
      <c r="L489" s="30"/>
      <c r="M489" s="30"/>
    </row>
    <row r="490" spans="4:13" s="1" customFormat="1" ht="13.5">
      <c r="D490" s="30"/>
      <c r="E490" s="30"/>
      <c r="F490" s="30"/>
      <c r="G490" s="30"/>
      <c r="H490" s="30"/>
      <c r="I490" s="30"/>
      <c r="J490" s="30"/>
      <c r="K490" s="30"/>
      <c r="L490" s="30"/>
      <c r="M490" s="30"/>
    </row>
    <row r="491" spans="4:13" s="1" customFormat="1" ht="13.5">
      <c r="D491" s="30"/>
      <c r="E491" s="30"/>
      <c r="F491" s="30"/>
      <c r="G491" s="30"/>
      <c r="H491" s="30"/>
      <c r="I491" s="30"/>
      <c r="J491" s="30"/>
      <c r="K491" s="30"/>
      <c r="L491" s="30"/>
      <c r="M491" s="30"/>
    </row>
    <row r="492" spans="4:13" s="1" customFormat="1" ht="13.5">
      <c r="D492" s="30"/>
      <c r="E492" s="30"/>
      <c r="F492" s="30"/>
      <c r="G492" s="30"/>
      <c r="H492" s="30"/>
      <c r="I492" s="30"/>
      <c r="J492" s="30"/>
      <c r="K492" s="30"/>
      <c r="L492" s="30"/>
      <c r="M492" s="30"/>
    </row>
    <row r="493" spans="4:13" s="1" customFormat="1" ht="13.5">
      <c r="D493" s="30"/>
      <c r="E493" s="30"/>
      <c r="F493" s="30"/>
      <c r="G493" s="30"/>
      <c r="H493" s="30"/>
      <c r="I493" s="30"/>
      <c r="J493" s="30"/>
      <c r="K493" s="30"/>
      <c r="L493" s="30"/>
      <c r="M493" s="30"/>
    </row>
    <row r="494" spans="4:13" s="1" customFormat="1" ht="13.5">
      <c r="D494" s="30"/>
      <c r="E494" s="30"/>
      <c r="F494" s="30"/>
      <c r="G494" s="30"/>
      <c r="H494" s="30"/>
      <c r="I494" s="30"/>
      <c r="J494" s="30"/>
      <c r="K494" s="30"/>
      <c r="L494" s="30"/>
      <c r="M494" s="30"/>
    </row>
    <row r="495" spans="4:13" s="1" customFormat="1" ht="13.5">
      <c r="D495" s="30"/>
      <c r="E495" s="30"/>
      <c r="F495" s="30"/>
      <c r="G495" s="30"/>
      <c r="H495" s="30"/>
      <c r="I495" s="30"/>
      <c r="J495" s="30"/>
      <c r="K495" s="30"/>
      <c r="L495" s="30"/>
      <c r="M495" s="30"/>
    </row>
    <row r="496" spans="4:13" s="1" customFormat="1" ht="13.5">
      <c r="D496" s="30"/>
      <c r="E496" s="30"/>
      <c r="F496" s="30"/>
      <c r="G496" s="30"/>
      <c r="H496" s="30"/>
      <c r="I496" s="30"/>
      <c r="J496" s="30"/>
      <c r="K496" s="30"/>
      <c r="L496" s="30"/>
      <c r="M496" s="30"/>
    </row>
    <row r="497" spans="4:13" s="1" customFormat="1" ht="13.5">
      <c r="D497" s="30"/>
      <c r="E497" s="30"/>
      <c r="F497" s="30"/>
      <c r="G497" s="30"/>
      <c r="H497" s="30"/>
      <c r="I497" s="30"/>
      <c r="J497" s="30"/>
      <c r="K497" s="30"/>
      <c r="L497" s="30"/>
      <c r="M497" s="30"/>
    </row>
    <row r="498" spans="4:13" s="1" customFormat="1" ht="13.5">
      <c r="D498" s="30"/>
      <c r="E498" s="30"/>
      <c r="F498" s="30"/>
      <c r="G498" s="30"/>
      <c r="H498" s="30"/>
      <c r="I498" s="30"/>
      <c r="J498" s="30"/>
      <c r="K498" s="30"/>
      <c r="L498" s="30"/>
      <c r="M498" s="30"/>
    </row>
    <row r="499" spans="4:13" s="1" customFormat="1" ht="13.5">
      <c r="D499" s="30"/>
      <c r="E499" s="30"/>
      <c r="F499" s="30"/>
      <c r="G499" s="30"/>
      <c r="H499" s="30"/>
      <c r="I499" s="30"/>
      <c r="J499" s="30"/>
      <c r="K499" s="30"/>
      <c r="L499" s="30"/>
      <c r="M499" s="30"/>
    </row>
    <row r="500" spans="4:13" s="1" customFormat="1" ht="13.5">
      <c r="D500" s="30"/>
      <c r="E500" s="30"/>
      <c r="F500" s="30"/>
      <c r="G500" s="30"/>
      <c r="H500" s="30"/>
      <c r="I500" s="30"/>
      <c r="J500" s="30"/>
      <c r="K500" s="30"/>
      <c r="L500" s="30"/>
      <c r="M500" s="30"/>
    </row>
    <row r="501" spans="4:13" s="1" customFormat="1" ht="13.5">
      <c r="D501" s="30"/>
      <c r="E501" s="30"/>
      <c r="F501" s="30"/>
      <c r="G501" s="30"/>
      <c r="H501" s="30"/>
      <c r="I501" s="30"/>
      <c r="J501" s="30"/>
      <c r="K501" s="30"/>
      <c r="L501" s="30"/>
      <c r="M501" s="30"/>
    </row>
    <row r="502" spans="4:13" s="1" customFormat="1" ht="13.5">
      <c r="D502" s="30"/>
      <c r="E502" s="30"/>
      <c r="F502" s="30"/>
      <c r="G502" s="30"/>
      <c r="H502" s="30"/>
      <c r="I502" s="30"/>
      <c r="J502" s="30"/>
      <c r="K502" s="30"/>
      <c r="L502" s="30"/>
      <c r="M502" s="30"/>
    </row>
    <row r="503" spans="4:13" s="1" customFormat="1" ht="13.5">
      <c r="D503" s="30"/>
      <c r="E503" s="30"/>
      <c r="F503" s="30"/>
      <c r="G503" s="30"/>
      <c r="H503" s="30"/>
      <c r="I503" s="30"/>
      <c r="J503" s="30"/>
      <c r="K503" s="30"/>
      <c r="L503" s="30"/>
      <c r="M503" s="30"/>
    </row>
    <row r="504" spans="4:13" s="1" customFormat="1" ht="13.5">
      <c r="D504" s="30"/>
      <c r="E504" s="30"/>
      <c r="F504" s="30"/>
      <c r="G504" s="30"/>
      <c r="H504" s="30"/>
      <c r="I504" s="30"/>
      <c r="J504" s="30"/>
      <c r="K504" s="30"/>
      <c r="L504" s="30"/>
      <c r="M504" s="30"/>
    </row>
    <row r="505" spans="4:13" s="1" customFormat="1" ht="13.5">
      <c r="D505" s="30"/>
      <c r="E505" s="30"/>
      <c r="F505" s="30"/>
      <c r="G505" s="30"/>
      <c r="H505" s="30"/>
      <c r="I505" s="30"/>
      <c r="J505" s="30"/>
      <c r="K505" s="30"/>
      <c r="L505" s="30"/>
      <c r="M505" s="30"/>
    </row>
    <row r="506" spans="4:13" s="1" customFormat="1" ht="13.5">
      <c r="D506" s="30"/>
      <c r="E506" s="30"/>
      <c r="F506" s="30"/>
      <c r="G506" s="30"/>
      <c r="H506" s="30"/>
      <c r="I506" s="30"/>
      <c r="J506" s="30"/>
      <c r="K506" s="30"/>
      <c r="L506" s="30"/>
      <c r="M506" s="30"/>
    </row>
    <row r="507" spans="4:13" s="1" customFormat="1" ht="13.5">
      <c r="D507" s="30"/>
      <c r="E507" s="30"/>
      <c r="F507" s="30"/>
      <c r="G507" s="30"/>
      <c r="H507" s="30"/>
      <c r="I507" s="30"/>
      <c r="J507" s="30"/>
      <c r="K507" s="30"/>
      <c r="L507" s="30"/>
      <c r="M507" s="30"/>
    </row>
    <row r="508" spans="4:13" s="1" customFormat="1" ht="13.5">
      <c r="D508" s="30"/>
      <c r="E508" s="30"/>
      <c r="F508" s="30"/>
      <c r="G508" s="30"/>
      <c r="H508" s="30"/>
      <c r="I508" s="30"/>
      <c r="J508" s="30"/>
      <c r="K508" s="30"/>
      <c r="L508" s="30"/>
      <c r="M508" s="30"/>
    </row>
    <row r="509" spans="4:13" s="1" customFormat="1" ht="13.5">
      <c r="D509" s="30"/>
      <c r="E509" s="30"/>
      <c r="F509" s="30"/>
      <c r="G509" s="30"/>
      <c r="H509" s="30"/>
      <c r="I509" s="30"/>
      <c r="J509" s="30"/>
      <c r="K509" s="30"/>
      <c r="L509" s="30"/>
      <c r="M509" s="30"/>
    </row>
    <row r="510" spans="4:13" s="1" customFormat="1" ht="13.5">
      <c r="D510" s="30"/>
      <c r="E510" s="30"/>
      <c r="F510" s="30"/>
      <c r="G510" s="30"/>
      <c r="H510" s="30"/>
      <c r="I510" s="30"/>
      <c r="J510" s="30"/>
      <c r="K510" s="30"/>
      <c r="L510" s="30"/>
      <c r="M510" s="30"/>
    </row>
    <row r="511" spans="4:13" s="1" customFormat="1" ht="13.5">
      <c r="D511" s="30"/>
      <c r="E511" s="30"/>
      <c r="F511" s="30"/>
      <c r="G511" s="30"/>
      <c r="H511" s="30"/>
      <c r="I511" s="30"/>
      <c r="J511" s="30"/>
      <c r="K511" s="30"/>
      <c r="L511" s="30"/>
      <c r="M511" s="30"/>
    </row>
    <row r="512" spans="4:13" s="1" customFormat="1" ht="13.5">
      <c r="D512" s="30"/>
      <c r="E512" s="30"/>
      <c r="F512" s="30"/>
      <c r="G512" s="30"/>
      <c r="H512" s="30"/>
      <c r="I512" s="30"/>
      <c r="J512" s="30"/>
      <c r="K512" s="30"/>
      <c r="L512" s="30"/>
      <c r="M512" s="30"/>
    </row>
    <row r="513" spans="4:13" s="1" customFormat="1" ht="13.5">
      <c r="D513" s="30"/>
      <c r="E513" s="30"/>
      <c r="F513" s="30"/>
      <c r="G513" s="30"/>
      <c r="H513" s="30"/>
      <c r="I513" s="30"/>
      <c r="J513" s="30"/>
      <c r="K513" s="30"/>
      <c r="L513" s="30"/>
      <c r="M513" s="30"/>
    </row>
    <row r="514" spans="4:13" s="1" customFormat="1" ht="13.5">
      <c r="D514" s="30"/>
      <c r="E514" s="30"/>
      <c r="F514" s="30"/>
      <c r="G514" s="30"/>
      <c r="H514" s="30"/>
      <c r="I514" s="30"/>
      <c r="J514" s="30"/>
      <c r="K514" s="30"/>
      <c r="L514" s="30"/>
      <c r="M514" s="30"/>
    </row>
    <row r="515" spans="4:13" s="1" customFormat="1" ht="13.5">
      <c r="D515" s="30"/>
      <c r="E515" s="30"/>
      <c r="F515" s="30"/>
      <c r="G515" s="30"/>
      <c r="H515" s="30"/>
      <c r="I515" s="30"/>
      <c r="J515" s="30"/>
      <c r="K515" s="30"/>
      <c r="L515" s="30"/>
      <c r="M515" s="30"/>
    </row>
    <row r="516" spans="4:13" s="1" customFormat="1" ht="13.5">
      <c r="D516" s="30"/>
      <c r="E516" s="30"/>
      <c r="F516" s="30"/>
      <c r="G516" s="30"/>
      <c r="H516" s="30"/>
      <c r="I516" s="30"/>
      <c r="J516" s="30"/>
      <c r="K516" s="30"/>
      <c r="L516" s="30"/>
      <c r="M516" s="30"/>
    </row>
    <row r="517" spans="4:13" s="1" customFormat="1" ht="13.5">
      <c r="D517" s="30"/>
      <c r="E517" s="30"/>
      <c r="F517" s="30"/>
      <c r="G517" s="30"/>
      <c r="H517" s="30"/>
      <c r="I517" s="30"/>
      <c r="J517" s="30"/>
      <c r="K517" s="30"/>
      <c r="L517" s="30"/>
      <c r="M517" s="30"/>
    </row>
    <row r="518" spans="4:13" s="1" customFormat="1" ht="13.5">
      <c r="D518" s="30"/>
      <c r="E518" s="30"/>
      <c r="F518" s="30"/>
      <c r="G518" s="30"/>
      <c r="H518" s="30"/>
      <c r="I518" s="30"/>
      <c r="J518" s="30"/>
      <c r="K518" s="30"/>
      <c r="L518" s="30"/>
      <c r="M518" s="30"/>
    </row>
    <row r="519" spans="4:13" s="1" customFormat="1" ht="13.5">
      <c r="D519" s="30"/>
      <c r="E519" s="30"/>
      <c r="F519" s="30"/>
      <c r="G519" s="30"/>
      <c r="H519" s="30"/>
      <c r="I519" s="30"/>
      <c r="J519" s="30"/>
      <c r="K519" s="30"/>
      <c r="L519" s="30"/>
      <c r="M519" s="30"/>
    </row>
    <row r="520" spans="4:13" s="1" customFormat="1" ht="13.5">
      <c r="D520" s="30"/>
      <c r="E520" s="30"/>
      <c r="F520" s="30"/>
      <c r="G520" s="30"/>
      <c r="H520" s="30"/>
      <c r="I520" s="30"/>
      <c r="J520" s="30"/>
      <c r="K520" s="30"/>
      <c r="L520" s="30"/>
      <c r="M520" s="30"/>
    </row>
    <row r="521" spans="4:13" s="1" customFormat="1" ht="13.5">
      <c r="D521" s="30"/>
      <c r="E521" s="30"/>
      <c r="F521" s="30"/>
      <c r="G521" s="30"/>
      <c r="H521" s="30"/>
      <c r="I521" s="30"/>
      <c r="J521" s="30"/>
      <c r="K521" s="30"/>
      <c r="L521" s="30"/>
      <c r="M521" s="30"/>
    </row>
    <row r="522" spans="4:13" s="1" customFormat="1" ht="13.5">
      <c r="D522" s="30"/>
      <c r="E522" s="30"/>
      <c r="F522" s="30"/>
      <c r="G522" s="30"/>
      <c r="H522" s="30"/>
      <c r="I522" s="30"/>
      <c r="J522" s="30"/>
      <c r="K522" s="30"/>
      <c r="L522" s="30"/>
      <c r="M522" s="30"/>
    </row>
    <row r="523" spans="4:13" s="1" customFormat="1" ht="13.5">
      <c r="D523" s="30"/>
      <c r="E523" s="30"/>
      <c r="F523" s="30"/>
      <c r="G523" s="30"/>
      <c r="H523" s="30"/>
      <c r="I523" s="30"/>
      <c r="J523" s="30"/>
      <c r="K523" s="30"/>
      <c r="L523" s="30"/>
      <c r="M523" s="30"/>
    </row>
    <row r="524" spans="4:13" s="1" customFormat="1" ht="13.5">
      <c r="D524" s="30"/>
      <c r="E524" s="30"/>
      <c r="F524" s="30"/>
      <c r="G524" s="30"/>
      <c r="H524" s="30"/>
      <c r="I524" s="30"/>
      <c r="J524" s="30"/>
      <c r="K524" s="30"/>
      <c r="L524" s="30"/>
      <c r="M524" s="30"/>
    </row>
    <row r="525" spans="4:13" s="1" customFormat="1" ht="13.5">
      <c r="D525" s="30"/>
      <c r="E525" s="30"/>
      <c r="F525" s="30"/>
      <c r="G525" s="30"/>
      <c r="H525" s="30"/>
      <c r="I525" s="30"/>
      <c r="J525" s="30"/>
      <c r="K525" s="30"/>
      <c r="L525" s="30"/>
      <c r="M525" s="30"/>
    </row>
    <row r="526" spans="4:13" s="1" customFormat="1" ht="13.5">
      <c r="D526" s="30"/>
      <c r="E526" s="30"/>
      <c r="F526" s="30"/>
      <c r="G526" s="30"/>
      <c r="H526" s="30"/>
      <c r="I526" s="30"/>
      <c r="J526" s="30"/>
      <c r="K526" s="30"/>
      <c r="L526" s="30"/>
      <c r="M526" s="30"/>
    </row>
    <row r="527" spans="4:13" s="1" customFormat="1" ht="13.5">
      <c r="D527" s="30"/>
      <c r="E527" s="30"/>
      <c r="F527" s="30"/>
      <c r="G527" s="30"/>
      <c r="H527" s="30"/>
      <c r="I527" s="30"/>
      <c r="J527" s="30"/>
      <c r="K527" s="30"/>
      <c r="L527" s="30"/>
      <c r="M527" s="30"/>
    </row>
    <row r="528" spans="4:13" s="1" customFormat="1" ht="13.5">
      <c r="D528" s="30"/>
      <c r="E528" s="30"/>
      <c r="F528" s="30"/>
      <c r="G528" s="30"/>
      <c r="H528" s="30"/>
      <c r="I528" s="30"/>
      <c r="J528" s="30"/>
      <c r="K528" s="30"/>
      <c r="L528" s="30"/>
      <c r="M528" s="30"/>
    </row>
    <row r="529" spans="4:13" s="1" customFormat="1" ht="13.5">
      <c r="D529" s="30"/>
      <c r="E529" s="30"/>
      <c r="F529" s="30"/>
      <c r="G529" s="30"/>
      <c r="H529" s="30"/>
      <c r="I529" s="30"/>
      <c r="J529" s="30"/>
      <c r="K529" s="30"/>
      <c r="L529" s="30"/>
      <c r="M529" s="30"/>
    </row>
    <row r="530" spans="4:13" s="1" customFormat="1" ht="13.5">
      <c r="D530" s="30"/>
      <c r="E530" s="30"/>
      <c r="F530" s="30"/>
      <c r="G530" s="30"/>
      <c r="H530" s="30"/>
      <c r="I530" s="30"/>
      <c r="J530" s="30"/>
      <c r="K530" s="30"/>
      <c r="L530" s="30"/>
      <c r="M530" s="30"/>
    </row>
    <row r="531" spans="4:13" s="1" customFormat="1" ht="13.5">
      <c r="D531" s="30"/>
      <c r="E531" s="30"/>
      <c r="F531" s="30"/>
      <c r="G531" s="30"/>
      <c r="H531" s="30"/>
      <c r="I531" s="30"/>
      <c r="J531" s="30"/>
      <c r="K531" s="30"/>
      <c r="L531" s="30"/>
      <c r="M531" s="30"/>
    </row>
    <row r="532" spans="4:13" s="1" customFormat="1" ht="13.5">
      <c r="D532" s="30"/>
      <c r="E532" s="30"/>
      <c r="F532" s="30"/>
      <c r="G532" s="30"/>
      <c r="H532" s="30"/>
      <c r="I532" s="30"/>
      <c r="J532" s="30"/>
      <c r="K532" s="30"/>
      <c r="L532" s="30"/>
      <c r="M532" s="30"/>
    </row>
    <row r="533" spans="4:13" s="1" customFormat="1" ht="13.5">
      <c r="D533" s="30"/>
      <c r="E533" s="30"/>
      <c r="F533" s="30"/>
      <c r="G533" s="30"/>
      <c r="H533" s="30"/>
      <c r="I533" s="30"/>
      <c r="J533" s="30"/>
      <c r="K533" s="30"/>
      <c r="L533" s="30"/>
      <c r="M533" s="30"/>
    </row>
    <row r="534" spans="4:13" s="1" customFormat="1" ht="13.5">
      <c r="D534" s="30"/>
      <c r="E534" s="30"/>
      <c r="F534" s="30"/>
      <c r="G534" s="30"/>
      <c r="H534" s="30"/>
      <c r="I534" s="30"/>
      <c r="J534" s="30"/>
      <c r="K534" s="30"/>
      <c r="L534" s="30"/>
      <c r="M534" s="30"/>
    </row>
    <row r="535" spans="4:13" s="1" customFormat="1" ht="13.5">
      <c r="D535" s="30"/>
      <c r="E535" s="30"/>
      <c r="F535" s="30"/>
      <c r="G535" s="30"/>
      <c r="H535" s="30"/>
      <c r="I535" s="30"/>
      <c r="J535" s="30"/>
      <c r="K535" s="30"/>
      <c r="L535" s="30"/>
      <c r="M535" s="30"/>
    </row>
    <row r="536" spans="4:13" s="1" customFormat="1" ht="13.5">
      <c r="D536" s="30"/>
      <c r="E536" s="30"/>
      <c r="F536" s="30"/>
      <c r="G536" s="30"/>
      <c r="H536" s="30"/>
      <c r="I536" s="30"/>
      <c r="J536" s="30"/>
      <c r="K536" s="30"/>
      <c r="L536" s="30"/>
      <c r="M536" s="30"/>
    </row>
    <row r="537" spans="4:13" s="1" customFormat="1" ht="13.5">
      <c r="D537" s="30"/>
      <c r="E537" s="30"/>
      <c r="F537" s="30"/>
      <c r="G537" s="30"/>
      <c r="H537" s="30"/>
      <c r="I537" s="30"/>
      <c r="J537" s="30"/>
      <c r="K537" s="30"/>
      <c r="L537" s="30"/>
      <c r="M537" s="30"/>
    </row>
    <row r="538" spans="4:13" s="1" customFormat="1" ht="13.5">
      <c r="D538" s="30"/>
      <c r="E538" s="30"/>
      <c r="F538" s="30"/>
      <c r="G538" s="30"/>
      <c r="H538" s="30"/>
      <c r="I538" s="30"/>
      <c r="J538" s="30"/>
      <c r="K538" s="30"/>
      <c r="L538" s="30"/>
      <c r="M538" s="30"/>
    </row>
    <row r="539" spans="4:13" s="1" customFormat="1" ht="13.5">
      <c r="D539" s="30"/>
      <c r="E539" s="30"/>
      <c r="F539" s="30"/>
      <c r="G539" s="30"/>
      <c r="H539" s="30"/>
      <c r="I539" s="30"/>
      <c r="J539" s="30"/>
      <c r="K539" s="30"/>
      <c r="L539" s="30"/>
      <c r="M539" s="30"/>
    </row>
    <row r="540" spans="4:13" s="1" customFormat="1" ht="13.5">
      <c r="D540" s="30"/>
      <c r="E540" s="30"/>
      <c r="F540" s="30"/>
      <c r="G540" s="30"/>
      <c r="H540" s="30"/>
      <c r="I540" s="30"/>
      <c r="J540" s="30"/>
      <c r="K540" s="30"/>
      <c r="L540" s="30"/>
      <c r="M540" s="30"/>
    </row>
    <row r="541" spans="4:13" s="1" customFormat="1" ht="13.5">
      <c r="D541" s="30"/>
      <c r="E541" s="30"/>
      <c r="F541" s="30"/>
      <c r="G541" s="30"/>
      <c r="H541" s="30"/>
      <c r="I541" s="30"/>
      <c r="J541" s="30"/>
      <c r="K541" s="30"/>
      <c r="L541" s="30"/>
      <c r="M541" s="30"/>
    </row>
    <row r="542" spans="4:13" s="1" customFormat="1" ht="13.5">
      <c r="D542" s="30"/>
      <c r="E542" s="30"/>
      <c r="F542" s="30"/>
      <c r="G542" s="30"/>
      <c r="H542" s="30"/>
      <c r="I542" s="30"/>
      <c r="J542" s="30"/>
      <c r="K542" s="30"/>
      <c r="L542" s="30"/>
      <c r="M542" s="30"/>
    </row>
    <row r="543" spans="4:13" s="1" customFormat="1" ht="13.5">
      <c r="D543" s="30"/>
      <c r="E543" s="30"/>
      <c r="F543" s="30"/>
      <c r="G543" s="30"/>
      <c r="H543" s="30"/>
      <c r="I543" s="30"/>
      <c r="J543" s="30"/>
      <c r="K543" s="30"/>
      <c r="L543" s="30"/>
      <c r="M543" s="30"/>
    </row>
    <row r="544" spans="4:13" s="1" customFormat="1" ht="13.5">
      <c r="D544" s="30"/>
      <c r="E544" s="30"/>
      <c r="F544" s="30"/>
      <c r="G544" s="30"/>
      <c r="H544" s="30"/>
      <c r="I544" s="30"/>
      <c r="J544" s="30"/>
      <c r="K544" s="30"/>
      <c r="L544" s="30"/>
      <c r="M544" s="30"/>
    </row>
    <row r="545" spans="4:13" s="1" customFormat="1" ht="13.5">
      <c r="D545" s="30"/>
      <c r="E545" s="30"/>
      <c r="F545" s="30"/>
      <c r="G545" s="30"/>
      <c r="H545" s="30"/>
      <c r="I545" s="30"/>
      <c r="J545" s="30"/>
      <c r="K545" s="30"/>
      <c r="L545" s="30"/>
      <c r="M545" s="30"/>
    </row>
    <row r="546" spans="4:13" s="1" customFormat="1" ht="13.5">
      <c r="D546" s="30"/>
      <c r="E546" s="30"/>
      <c r="F546" s="30"/>
      <c r="G546" s="30"/>
      <c r="H546" s="30"/>
      <c r="I546" s="30"/>
      <c r="J546" s="30"/>
      <c r="K546" s="30"/>
      <c r="L546" s="30"/>
      <c r="M546" s="30"/>
    </row>
    <row r="547" spans="4:13" s="1" customFormat="1" ht="13.5">
      <c r="D547" s="30"/>
      <c r="E547" s="30"/>
      <c r="F547" s="30"/>
      <c r="G547" s="30"/>
      <c r="H547" s="30"/>
      <c r="I547" s="30"/>
      <c r="J547" s="30"/>
      <c r="K547" s="30"/>
      <c r="L547" s="30"/>
      <c r="M547" s="30"/>
    </row>
    <row r="548" spans="4:13" s="1" customFormat="1" ht="13.5">
      <c r="D548" s="30"/>
      <c r="E548" s="30"/>
      <c r="F548" s="30"/>
      <c r="G548" s="30"/>
      <c r="H548" s="30"/>
      <c r="I548" s="30"/>
      <c r="J548" s="30"/>
      <c r="K548" s="30"/>
      <c r="L548" s="30"/>
      <c r="M548" s="30"/>
    </row>
    <row r="549" spans="4:13" s="1" customFormat="1" ht="13.5">
      <c r="D549" s="30"/>
      <c r="E549" s="30"/>
      <c r="F549" s="30"/>
      <c r="G549" s="30"/>
      <c r="H549" s="30"/>
      <c r="I549" s="30"/>
      <c r="J549" s="30"/>
      <c r="K549" s="30"/>
      <c r="L549" s="30"/>
      <c r="M549" s="30"/>
    </row>
    <row r="550" spans="4:13" s="1" customFormat="1" ht="13.5">
      <c r="D550" s="30"/>
      <c r="E550" s="30"/>
      <c r="F550" s="30"/>
      <c r="G550" s="30"/>
      <c r="H550" s="30"/>
      <c r="I550" s="30"/>
      <c r="J550" s="30"/>
      <c r="K550" s="30"/>
      <c r="L550" s="30"/>
      <c r="M550" s="30"/>
    </row>
    <row r="551" spans="4:13" s="1" customFormat="1" ht="13.5">
      <c r="D551" s="30"/>
      <c r="E551" s="30"/>
      <c r="F551" s="30"/>
      <c r="G551" s="30"/>
      <c r="H551" s="30"/>
      <c r="I551" s="30"/>
      <c r="J551" s="30"/>
      <c r="K551" s="30"/>
      <c r="L551" s="30"/>
      <c r="M551" s="30"/>
    </row>
    <row r="552" spans="4:13" s="1" customFormat="1" ht="13.5">
      <c r="D552" s="30"/>
      <c r="E552" s="30"/>
      <c r="F552" s="30"/>
      <c r="G552" s="30"/>
      <c r="H552" s="30"/>
      <c r="I552" s="30"/>
      <c r="J552" s="30"/>
      <c r="K552" s="30"/>
      <c r="L552" s="30"/>
      <c r="M552" s="30"/>
    </row>
    <row r="553" spans="4:13" s="1" customFormat="1" ht="13.5">
      <c r="D553" s="30"/>
      <c r="E553" s="30"/>
      <c r="F553" s="30"/>
      <c r="G553" s="30"/>
      <c r="H553" s="30"/>
      <c r="I553" s="30"/>
      <c r="J553" s="30"/>
      <c r="K553" s="30"/>
      <c r="L553" s="30"/>
      <c r="M553" s="30"/>
    </row>
  </sheetData>
  <sheetProtection password="DBB9" sheet="1" objects="1" scenarios="1"/>
  <mergeCells count="11">
    <mergeCell ref="C10:F10"/>
    <mergeCell ref="C12:F12"/>
    <mergeCell ref="C2:L2"/>
    <mergeCell ref="C4:M4"/>
    <mergeCell ref="L14:M14"/>
    <mergeCell ref="C6:F6"/>
    <mergeCell ref="C8:F8"/>
    <mergeCell ref="D14:E14"/>
    <mergeCell ref="F14:G14"/>
    <mergeCell ref="H14:I14"/>
    <mergeCell ref="J14:K14"/>
  </mergeCells>
  <phoneticPr fontId="0" type="noConversion"/>
  <dataValidations count="2">
    <dataValidation type="custom" allowBlank="1" showInputMessage="1" showErrorMessage="1" errorTitle="Eingabefehler" error="Sie können die Finanzverbindlichkeiten nur maximal im Rahmen des Vorjahresbestands reduzieren." sqref="D24 F24 H24 J24 L24">
      <formula1>D24&gt;=E24</formula1>
    </dataValidation>
    <dataValidation type="custom" allowBlank="1" showInputMessage="1" showErrorMessage="1" errorTitle="Eingabefehler" error="Bitte beachten Sie:_x000a_1) Gewinnausschüttungen sind als Minusbetrag zu erfassen (z.B. -10'000)_x000a_2) Ein negatives Eigenkapital ist nicht möglich, d.h. Sie können maximal das bisherige Eigenkapitel inkl. Gewinn ausschütten" sqref="D26 F26 H26 J26 L26">
      <formula1>AND(D26&gt;E26,D26&lt;=0)</formula1>
    </dataValidation>
  </dataValidations>
  <pageMargins left="0.39370078740157483" right="0.39370078740157483" top="0.98425196850393704" bottom="0.98425196850393704" header="0.51181102362204722" footer="0.51181102362204722"/>
  <pageSetup paperSize="9" scale="91" orientation="landscape" r:id="rId1"/>
  <headerFooter alignWithMargins="0">
    <oddFooter>&amp;LKMU-Finanzplanungstool der Thurgauer Kantonalbank&amp;CSeite &amp;P / &amp;N&amp;R&amp;D</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A1:O491"/>
  <sheetViews>
    <sheetView showGridLines="0" showRowColHeaders="0" topLeftCell="A2" zoomScaleNormal="100" workbookViewId="0"/>
  </sheetViews>
  <sheetFormatPr baseColWidth="10" defaultRowHeight="15"/>
  <cols>
    <col min="1" max="1" width="11.5546875" style="34"/>
    <col min="2" max="2" width="4.77734375" style="34" customWidth="1"/>
    <col min="3" max="3" width="44" style="34" customWidth="1"/>
    <col min="4" max="4" width="10.44140625" style="68" customWidth="1"/>
    <col min="5" max="5" width="7.88671875" style="69" customWidth="1"/>
    <col min="6" max="6" width="10.44140625" style="68" customWidth="1"/>
    <col min="7" max="7" width="7.88671875" style="69" customWidth="1"/>
    <col min="8" max="8" width="10.44140625" style="68" customWidth="1"/>
    <col min="9" max="9" width="7.88671875" style="69" customWidth="1"/>
    <col min="10" max="10" width="10.44140625" style="68" customWidth="1"/>
    <col min="11" max="11" width="7.88671875" style="69" customWidth="1"/>
    <col min="12" max="12" width="10.44140625" style="68" customWidth="1"/>
    <col min="13" max="13" width="7.88671875" style="69" customWidth="1"/>
    <col min="14" max="14" width="10.44140625" style="68" customWidth="1"/>
    <col min="15" max="15" width="7.88671875" style="69" customWidth="1"/>
    <col min="16" max="16384" width="11.5546875" style="34"/>
  </cols>
  <sheetData>
    <row r="1" spans="1:15" s="1" customFormat="1" ht="13.5" hidden="1">
      <c r="D1" s="30"/>
      <c r="E1" s="28"/>
      <c r="F1" s="30"/>
      <c r="G1" s="28"/>
      <c r="H1" s="30"/>
      <c r="I1" s="28"/>
      <c r="J1" s="30"/>
      <c r="K1" s="28"/>
      <c r="L1" s="30"/>
      <c r="M1" s="28"/>
      <c r="N1" s="30"/>
      <c r="O1" s="28"/>
    </row>
    <row r="2" spans="1:15" s="1" customFormat="1" ht="15" customHeight="1">
      <c r="C2" s="613" t="str">
        <f>IF(Hauptübersicht!E13="","Bitte Firma unter 'Home' ergänzen",Hauptübersicht!E13)</f>
        <v>Bitte Firma unter 'Home' ergänzen</v>
      </c>
      <c r="D2" s="614"/>
      <c r="E2" s="614"/>
      <c r="F2" s="614"/>
      <c r="G2" s="614"/>
      <c r="H2" s="614"/>
      <c r="I2" s="614"/>
      <c r="J2" s="614"/>
      <c r="K2" s="614"/>
      <c r="L2" s="614"/>
      <c r="M2" s="614"/>
      <c r="N2" s="614"/>
      <c r="O2" s="615"/>
    </row>
    <row r="3" spans="1:15" s="1" customFormat="1" ht="15" customHeight="1">
      <c r="D3" s="30"/>
      <c r="E3" s="28"/>
      <c r="F3" s="30"/>
      <c r="G3" s="28"/>
      <c r="H3" s="30"/>
      <c r="I3" s="28"/>
      <c r="J3" s="30"/>
      <c r="K3" s="28"/>
      <c r="L3" s="30"/>
      <c r="M3" s="28"/>
      <c r="N3" s="30"/>
      <c r="O3" s="28"/>
    </row>
    <row r="4" spans="1:15" s="1" customFormat="1" ht="27" customHeight="1">
      <c r="A4" s="72"/>
      <c r="C4" s="609" t="s">
        <v>72</v>
      </c>
      <c r="D4" s="609"/>
      <c r="E4" s="609"/>
      <c r="F4" s="609"/>
      <c r="G4" s="609"/>
      <c r="H4" s="265"/>
      <c r="I4" s="265"/>
      <c r="J4" s="265"/>
      <c r="K4" s="265"/>
      <c r="L4" s="265"/>
      <c r="M4" s="265"/>
      <c r="N4" s="265"/>
      <c r="O4" s="265"/>
    </row>
    <row r="5" spans="1:15" s="1" customFormat="1" ht="17.25" thickBot="1">
      <c r="A5" s="73"/>
      <c r="D5" s="30"/>
      <c r="E5" s="28"/>
      <c r="F5" s="30"/>
      <c r="G5" s="28"/>
      <c r="H5" s="30"/>
      <c r="I5" s="28"/>
      <c r="J5" s="30"/>
      <c r="K5" s="28"/>
      <c r="L5" s="30"/>
      <c r="M5" s="28"/>
      <c r="N5" s="30"/>
      <c r="O5" s="28"/>
    </row>
    <row r="6" spans="1:15" s="1" customFormat="1" ht="16.5">
      <c r="A6" s="75"/>
      <c r="C6" s="479" t="s">
        <v>0</v>
      </c>
      <c r="D6" s="483">
        <f>Hauptübersicht!$E$16</f>
        <v>0</v>
      </c>
      <c r="E6" s="470"/>
      <c r="F6" s="483">
        <f>Hauptübersicht!$E$16</f>
        <v>0</v>
      </c>
      <c r="G6" s="470"/>
      <c r="H6" s="482">
        <f>Hauptübersicht!$E$16</f>
        <v>0</v>
      </c>
      <c r="I6" s="469"/>
      <c r="J6" s="483">
        <f>Hauptübersicht!$E$16</f>
        <v>0</v>
      </c>
      <c r="K6" s="470"/>
      <c r="L6" s="482">
        <f>Hauptübersicht!$E$16</f>
        <v>0</v>
      </c>
      <c r="M6" s="469"/>
      <c r="N6" s="483">
        <f>Hauptübersicht!$E$16</f>
        <v>0</v>
      </c>
      <c r="O6" s="470"/>
    </row>
    <row r="7" spans="1:15" s="1" customFormat="1" ht="13.5">
      <c r="A7" s="252"/>
      <c r="C7" s="471" t="s">
        <v>1</v>
      </c>
      <c r="D7" s="480" t="str">
        <f>'Input Eröffnungsbilanz'!D12</f>
        <v>1.1.</v>
      </c>
      <c r="E7" s="481" t="s">
        <v>2</v>
      </c>
      <c r="F7" s="480" t="str">
        <f>Hauptübersicht!L13</f>
        <v>31.12.0</v>
      </c>
      <c r="G7" s="481" t="s">
        <v>2</v>
      </c>
      <c r="H7" s="480" t="str">
        <f>Hauptübersicht!L14</f>
        <v>31.12.1</v>
      </c>
      <c r="I7" s="481" t="s">
        <v>2</v>
      </c>
      <c r="J7" s="480" t="str">
        <f>Hauptübersicht!L15</f>
        <v>31.12.2</v>
      </c>
      <c r="K7" s="481" t="s">
        <v>2</v>
      </c>
      <c r="L7" s="480" t="str">
        <f>Hauptübersicht!L16</f>
        <v>31.12.3</v>
      </c>
      <c r="M7" s="481" t="s">
        <v>2</v>
      </c>
      <c r="N7" s="480" t="str">
        <f>Hauptübersicht!L17</f>
        <v>31.12.4</v>
      </c>
      <c r="O7" s="481" t="s">
        <v>2</v>
      </c>
    </row>
    <row r="8" spans="1:15" s="1" customFormat="1" ht="13.5">
      <c r="A8" s="252"/>
      <c r="C8" s="472" t="s">
        <v>3</v>
      </c>
      <c r="D8" s="308">
        <f>'Input Eröffnungsbilanz'!D13</f>
        <v>0</v>
      </c>
      <c r="E8" s="612"/>
      <c r="F8" s="308">
        <f>'Input Finanzierung'!D29</f>
        <v>0</v>
      </c>
      <c r="G8" s="612"/>
      <c r="H8" s="308">
        <f>'Input Finanzierung'!F29</f>
        <v>0</v>
      </c>
      <c r="I8" s="612"/>
      <c r="J8" s="308">
        <f>'Input Finanzierung'!H29</f>
        <v>0</v>
      </c>
      <c r="K8" s="612"/>
      <c r="L8" s="308">
        <f>'Input Finanzierung'!J29</f>
        <v>0</v>
      </c>
      <c r="M8" s="612"/>
      <c r="N8" s="308">
        <f>'Input Finanzierung'!L29</f>
        <v>0</v>
      </c>
      <c r="O8" s="612"/>
    </row>
    <row r="9" spans="1:15" s="1" customFormat="1" ht="13.5">
      <c r="A9" s="252"/>
      <c r="C9" s="473" t="s">
        <v>4</v>
      </c>
      <c r="D9" s="312">
        <f>'Input Eröffnungsbilanz'!D14</f>
        <v>0</v>
      </c>
      <c r="E9" s="612"/>
      <c r="F9" s="312">
        <f>'Input Eröffnungsbilanz'!K14*'Output Planerfolgsrechnung'!D8/360</f>
        <v>0</v>
      </c>
      <c r="G9" s="612"/>
      <c r="H9" s="312">
        <f>'Input Eröffnungsbilanz'!M14*'Output Planerfolgsrechnung'!F8/360</f>
        <v>0</v>
      </c>
      <c r="I9" s="612"/>
      <c r="J9" s="312">
        <f>'Input Eröffnungsbilanz'!O14*'Output Planerfolgsrechnung'!H8/360</f>
        <v>0</v>
      </c>
      <c r="K9" s="612"/>
      <c r="L9" s="312">
        <f>'Input Eröffnungsbilanz'!Q14*'Output Planerfolgsrechnung'!J8/360</f>
        <v>0</v>
      </c>
      <c r="M9" s="612"/>
      <c r="N9" s="312">
        <f>'Input Eröffnungsbilanz'!S14*'Output Planerfolgsrechnung'!L8/360</f>
        <v>0</v>
      </c>
      <c r="O9" s="612"/>
    </row>
    <row r="10" spans="1:15" s="1" customFormat="1" ht="13.5">
      <c r="A10" s="252"/>
      <c r="C10" s="473" t="s">
        <v>22</v>
      </c>
      <c r="D10" s="312">
        <f>'Input Eröffnungsbilanz'!D15</f>
        <v>0</v>
      </c>
      <c r="E10" s="612"/>
      <c r="F10" s="312">
        <f>'Output Planerfolgsrechnung'!D8*'Input Eröffnungsbilanz'!K15</f>
        <v>0</v>
      </c>
      <c r="G10" s="612"/>
      <c r="H10" s="312">
        <f>'Output Planerfolgsrechnung'!F8*'Input Eröffnungsbilanz'!M15</f>
        <v>0</v>
      </c>
      <c r="I10" s="612"/>
      <c r="J10" s="312">
        <f>'Output Planerfolgsrechnung'!H8*'Input Eröffnungsbilanz'!O15</f>
        <v>0</v>
      </c>
      <c r="K10" s="612"/>
      <c r="L10" s="312">
        <f>'Output Planerfolgsrechnung'!J8*'Input Eröffnungsbilanz'!Q15</f>
        <v>0</v>
      </c>
      <c r="M10" s="612"/>
      <c r="N10" s="312">
        <f>'Output Planerfolgsrechnung'!L8*'Input Eröffnungsbilanz'!S15</f>
        <v>0</v>
      </c>
      <c r="O10" s="612"/>
    </row>
    <row r="11" spans="1:15" s="1" customFormat="1" ht="13.5">
      <c r="A11" s="252"/>
      <c r="C11" s="474" t="s">
        <v>23</v>
      </c>
      <c r="D11" s="315">
        <f>'Input Eröffnungsbilanz'!D16</f>
        <v>0</v>
      </c>
      <c r="E11" s="612"/>
      <c r="F11" s="315">
        <f>'Input Eröffnungsbilanz'!K16*'Output Planerfolgsrechnung'!D9/360</f>
        <v>0</v>
      </c>
      <c r="G11" s="612"/>
      <c r="H11" s="315">
        <f>'Input Eröffnungsbilanz'!M16*'Output Planerfolgsrechnung'!F9/360</f>
        <v>0</v>
      </c>
      <c r="I11" s="612"/>
      <c r="J11" s="315">
        <f>'Input Eröffnungsbilanz'!O16*'Output Planerfolgsrechnung'!H9/360</f>
        <v>0</v>
      </c>
      <c r="K11" s="612"/>
      <c r="L11" s="315">
        <f>'Input Eröffnungsbilanz'!Q16*'Output Planerfolgsrechnung'!J9/360</f>
        <v>0</v>
      </c>
      <c r="M11" s="612"/>
      <c r="N11" s="315">
        <f>'Input Eröffnungsbilanz'!S16*'Output Planerfolgsrechnung'!L9/360</f>
        <v>0</v>
      </c>
      <c r="O11" s="612"/>
    </row>
    <row r="12" spans="1:15" s="1" customFormat="1" ht="14.25">
      <c r="A12" s="252"/>
      <c r="C12" s="475" t="s">
        <v>5</v>
      </c>
      <c r="D12" s="322">
        <f>SUM(D8:D11)</f>
        <v>0</v>
      </c>
      <c r="E12" s="323">
        <f>IF(D$18=0,0,+D12/D$18)</f>
        <v>0</v>
      </c>
      <c r="F12" s="322">
        <f>SUM(F8:F11)</f>
        <v>0</v>
      </c>
      <c r="G12" s="323">
        <f>IF(F$18=0,0,+F12/F$18)</f>
        <v>0</v>
      </c>
      <c r="H12" s="322">
        <f>SUM(H8:H11)</f>
        <v>0</v>
      </c>
      <c r="I12" s="323">
        <f>IF(H$18=0,0,+H12/H$18)</f>
        <v>0</v>
      </c>
      <c r="J12" s="322">
        <f>SUM(J8:J11)</f>
        <v>0</v>
      </c>
      <c r="K12" s="323">
        <f>IF(J$18=0,0,+J12/J$18)</f>
        <v>0</v>
      </c>
      <c r="L12" s="322">
        <f>SUM(L8:L11)</f>
        <v>0</v>
      </c>
      <c r="M12" s="323">
        <f>IF(L$18=0,0,+L12/L$18)</f>
        <v>0</v>
      </c>
      <c r="N12" s="322">
        <f>SUM(N8:N11)</f>
        <v>0</v>
      </c>
      <c r="O12" s="323">
        <f>IF(N$18=0,0,+N12/N$18)</f>
        <v>0</v>
      </c>
    </row>
    <row r="13" spans="1:15" s="1" customFormat="1" ht="13.5">
      <c r="A13" s="252"/>
      <c r="C13" s="471" t="s">
        <v>6</v>
      </c>
      <c r="D13" s="452"/>
      <c r="E13" s="452"/>
      <c r="F13" s="452"/>
      <c r="G13" s="452"/>
      <c r="H13" s="452"/>
      <c r="I13" s="452"/>
      <c r="J13" s="452"/>
      <c r="K13" s="452"/>
      <c r="L13" s="452"/>
      <c r="M13" s="452"/>
      <c r="N13" s="452"/>
      <c r="O13" s="453"/>
    </row>
    <row r="14" spans="1:15" s="1" customFormat="1" ht="13.5">
      <c r="A14" s="252"/>
      <c r="C14" s="472" t="s">
        <v>24</v>
      </c>
      <c r="D14" s="308">
        <f>'Input Eröffnungsbilanz'!D19</f>
        <v>0</v>
      </c>
      <c r="E14" s="612"/>
      <c r="F14" s="308">
        <f>D14+'Input Geschäftsgang'!E58-'Output Planerfolgsrechnung'!D16</f>
        <v>0</v>
      </c>
      <c r="G14" s="612"/>
      <c r="H14" s="308">
        <f>F14+'Input Geschäftsgang'!G58-'Output Planerfolgsrechnung'!F16</f>
        <v>0</v>
      </c>
      <c r="I14" s="612"/>
      <c r="J14" s="308">
        <f>H14+'Input Geschäftsgang'!I58-'Output Planerfolgsrechnung'!H16</f>
        <v>0</v>
      </c>
      <c r="K14" s="612"/>
      <c r="L14" s="308">
        <f>J14+'Input Geschäftsgang'!K58-'Output Planerfolgsrechnung'!J16</f>
        <v>0</v>
      </c>
      <c r="M14" s="612"/>
      <c r="N14" s="308">
        <f>L14+'Input Geschäftsgang'!M58-'Output Planerfolgsrechnung'!L16</f>
        <v>0</v>
      </c>
      <c r="O14" s="612"/>
    </row>
    <row r="15" spans="1:15" s="1" customFormat="1" ht="13.5">
      <c r="A15" s="252"/>
      <c r="C15" s="473" t="s">
        <v>80</v>
      </c>
      <c r="D15" s="312">
        <f>'Input Eröffnungsbilanz'!D20</f>
        <v>0</v>
      </c>
      <c r="E15" s="612"/>
      <c r="F15" s="312">
        <f>D15+'Input Geschäftsgang'!E65-'Output Planerfolgsrechnung'!D17</f>
        <v>0</v>
      </c>
      <c r="G15" s="612"/>
      <c r="H15" s="312">
        <f>F15+'Input Geschäftsgang'!G65-'Output Planerfolgsrechnung'!F17</f>
        <v>0</v>
      </c>
      <c r="I15" s="612"/>
      <c r="J15" s="312">
        <f>H15+'Input Geschäftsgang'!I65-'Output Planerfolgsrechnung'!H17</f>
        <v>0</v>
      </c>
      <c r="K15" s="612"/>
      <c r="L15" s="312">
        <f>J15+'Input Geschäftsgang'!K65-'Output Planerfolgsrechnung'!J17</f>
        <v>0</v>
      </c>
      <c r="M15" s="612"/>
      <c r="N15" s="312">
        <f>L15+'Input Geschäftsgang'!M65-'Output Planerfolgsrechnung'!L17</f>
        <v>0</v>
      </c>
      <c r="O15" s="612"/>
    </row>
    <row r="16" spans="1:15" s="1" customFormat="1" ht="13.5">
      <c r="A16" s="252"/>
      <c r="C16" s="474" t="s">
        <v>81</v>
      </c>
      <c r="D16" s="315">
        <f>'Input Eröffnungsbilanz'!D21</f>
        <v>0</v>
      </c>
      <c r="E16" s="611"/>
      <c r="F16" s="315">
        <f>D16+'Input Geschäftsgang'!E72-'Output Planerfolgsrechnung'!D18</f>
        <v>0</v>
      </c>
      <c r="G16" s="611"/>
      <c r="H16" s="315">
        <f>F16+'Input Geschäftsgang'!G72-'Output Planerfolgsrechnung'!F18</f>
        <v>0</v>
      </c>
      <c r="I16" s="611"/>
      <c r="J16" s="315">
        <f>H16+'Input Geschäftsgang'!I72-'Output Planerfolgsrechnung'!H18</f>
        <v>0</v>
      </c>
      <c r="K16" s="611"/>
      <c r="L16" s="315">
        <f>J16+'Input Geschäftsgang'!K72-'Output Planerfolgsrechnung'!J18</f>
        <v>0</v>
      </c>
      <c r="M16" s="611"/>
      <c r="N16" s="315">
        <f>L16+'Input Geschäftsgang'!M72-'Output Planerfolgsrechnung'!L18</f>
        <v>0</v>
      </c>
      <c r="O16" s="611"/>
    </row>
    <row r="17" spans="1:15" s="1" customFormat="1" thickBot="1">
      <c r="A17" s="252"/>
      <c r="C17" s="476" t="s">
        <v>9</v>
      </c>
      <c r="D17" s="324">
        <f>SUM(D14:D16)</f>
        <v>0</v>
      </c>
      <c r="E17" s="325">
        <f>IF(D$18=0,0,+D17/D$18)</f>
        <v>0</v>
      </c>
      <c r="F17" s="324">
        <f>SUM(F14:F16)</f>
        <v>0</v>
      </c>
      <c r="G17" s="325">
        <f>IF(F$18=0,0,+F17/F$18)</f>
        <v>0</v>
      </c>
      <c r="H17" s="324">
        <f>SUM(H14:H16)</f>
        <v>0</v>
      </c>
      <c r="I17" s="325">
        <f>IF(H$18=0,0,+H17/H$18)</f>
        <v>0</v>
      </c>
      <c r="J17" s="324">
        <f>SUM(J14:J16)</f>
        <v>0</v>
      </c>
      <c r="K17" s="325">
        <f>IF(J$18=0,0,+J17/J$18)</f>
        <v>0</v>
      </c>
      <c r="L17" s="324">
        <f>SUM(L14:L16)</f>
        <v>0</v>
      </c>
      <c r="M17" s="325">
        <f>IF(L$18=0,0,+L17/L$18)</f>
        <v>0</v>
      </c>
      <c r="N17" s="324">
        <f>SUM(N14:N16)</f>
        <v>0</v>
      </c>
      <c r="O17" s="325">
        <f>IF(N$18=0,0,+N17/N$18)</f>
        <v>0</v>
      </c>
    </row>
    <row r="18" spans="1:15" s="1" customFormat="1" ht="17.25" thickBot="1">
      <c r="A18" s="252"/>
      <c r="C18" s="477" t="s">
        <v>10</v>
      </c>
      <c r="D18" s="326">
        <f>SUM(D12+D17)</f>
        <v>0</v>
      </c>
      <c r="E18" s="327">
        <v>1</v>
      </c>
      <c r="F18" s="326">
        <f>SUM(F12+F17)</f>
        <v>0</v>
      </c>
      <c r="G18" s="327">
        <v>1</v>
      </c>
      <c r="H18" s="326">
        <f>SUM(H12+H17)</f>
        <v>0</v>
      </c>
      <c r="I18" s="327">
        <v>1</v>
      </c>
      <c r="J18" s="326">
        <f>SUM(J12+J17)</f>
        <v>0</v>
      </c>
      <c r="K18" s="327">
        <v>1</v>
      </c>
      <c r="L18" s="326">
        <f>SUM(L12+L17)</f>
        <v>0</v>
      </c>
      <c r="M18" s="327">
        <v>1</v>
      </c>
      <c r="N18" s="326">
        <f>SUM(N12+N17)</f>
        <v>0</v>
      </c>
      <c r="O18" s="327">
        <v>1</v>
      </c>
    </row>
    <row r="19" spans="1:15" s="1" customFormat="1" ht="14.25" thickBot="1">
      <c r="A19" s="252"/>
      <c r="C19" s="321"/>
      <c r="D19" s="159"/>
      <c r="E19" s="159"/>
      <c r="F19" s="159"/>
      <c r="G19" s="159"/>
      <c r="H19" s="159"/>
      <c r="I19" s="159"/>
      <c r="J19" s="159"/>
      <c r="K19" s="159"/>
      <c r="L19" s="159"/>
      <c r="M19" s="159"/>
      <c r="N19" s="159"/>
      <c r="O19" s="159"/>
    </row>
    <row r="20" spans="1:15" s="1" customFormat="1" ht="14.25">
      <c r="A20" s="252"/>
      <c r="C20" s="468" t="s">
        <v>11</v>
      </c>
      <c r="D20" s="483">
        <f>Hauptübersicht!$E$16</f>
        <v>0</v>
      </c>
      <c r="E20" s="470"/>
      <c r="F20" s="483">
        <f>Hauptübersicht!$E$16</f>
        <v>0</v>
      </c>
      <c r="G20" s="470"/>
      <c r="H20" s="483">
        <f>Hauptübersicht!$E$16</f>
        <v>0</v>
      </c>
      <c r="I20" s="470"/>
      <c r="J20" s="483">
        <f>Hauptübersicht!$E$16</f>
        <v>0</v>
      </c>
      <c r="K20" s="470"/>
      <c r="L20" s="483">
        <f>Hauptübersicht!$E$16</f>
        <v>0</v>
      </c>
      <c r="M20" s="470"/>
      <c r="N20" s="483">
        <f>Hauptübersicht!$E$16</f>
        <v>0</v>
      </c>
      <c r="O20" s="470"/>
    </row>
    <row r="21" spans="1:15" s="1" customFormat="1" ht="13.5">
      <c r="A21" s="252"/>
      <c r="C21" s="471" t="s">
        <v>12</v>
      </c>
      <c r="D21" s="480" t="str">
        <f t="shared" ref="D21:O21" si="0">+D7</f>
        <v>1.1.</v>
      </c>
      <c r="E21" s="481" t="str">
        <f t="shared" si="0"/>
        <v>in %</v>
      </c>
      <c r="F21" s="480" t="str">
        <f t="shared" si="0"/>
        <v>31.12.0</v>
      </c>
      <c r="G21" s="481" t="str">
        <f t="shared" si="0"/>
        <v>in %</v>
      </c>
      <c r="H21" s="480" t="str">
        <f t="shared" si="0"/>
        <v>31.12.1</v>
      </c>
      <c r="I21" s="481" t="str">
        <f t="shared" si="0"/>
        <v>in %</v>
      </c>
      <c r="J21" s="480" t="str">
        <f t="shared" si="0"/>
        <v>31.12.2</v>
      </c>
      <c r="K21" s="481" t="str">
        <f t="shared" si="0"/>
        <v>in %</v>
      </c>
      <c r="L21" s="480" t="str">
        <f t="shared" si="0"/>
        <v>31.12.3</v>
      </c>
      <c r="M21" s="481" t="str">
        <f t="shared" si="0"/>
        <v>in %</v>
      </c>
      <c r="N21" s="480" t="str">
        <f t="shared" si="0"/>
        <v>31.12.4</v>
      </c>
      <c r="O21" s="481" t="str">
        <f t="shared" si="0"/>
        <v>in %</v>
      </c>
    </row>
    <row r="22" spans="1:15" s="1" customFormat="1" ht="13.5">
      <c r="A22" s="252"/>
      <c r="C22" s="472" t="s">
        <v>13</v>
      </c>
      <c r="D22" s="308">
        <f>'Input Eröffnungsbilanz'!D27</f>
        <v>0</v>
      </c>
      <c r="E22" s="610"/>
      <c r="F22" s="308">
        <f>('Input Eröffnungsbilanz'!K27*('Output Planerfolgsrechnung'!D9+('Output Planbilanz'!F11-'Output Planbilanz'!D11)))/360</f>
        <v>0</v>
      </c>
      <c r="G22" s="610"/>
      <c r="H22" s="308">
        <f>('Input Eröffnungsbilanz'!M27*('Output Planerfolgsrechnung'!F9+('Output Planbilanz'!H11-'Output Planbilanz'!F11)))/360</f>
        <v>0</v>
      </c>
      <c r="I22" s="610"/>
      <c r="J22" s="308">
        <f>('Input Eröffnungsbilanz'!O27*('Output Planerfolgsrechnung'!H9+('Output Planbilanz'!J11-'Output Planbilanz'!H11)))/360</f>
        <v>0</v>
      </c>
      <c r="K22" s="610"/>
      <c r="L22" s="308">
        <f>('Input Eröffnungsbilanz'!Q27*('Output Planerfolgsrechnung'!J9+('Output Planbilanz'!L11-'Output Planbilanz'!J11)))/360</f>
        <v>0</v>
      </c>
      <c r="M22" s="610"/>
      <c r="N22" s="308">
        <f>('Input Eröffnungsbilanz'!S27*('Output Planerfolgsrechnung'!L9+('Output Planbilanz'!N11-'Output Planbilanz'!L11)))/360</f>
        <v>0</v>
      </c>
      <c r="O22" s="610"/>
    </row>
    <row r="23" spans="1:15" s="1" customFormat="1" ht="13.5">
      <c r="A23" s="252"/>
      <c r="C23" s="473" t="s">
        <v>79</v>
      </c>
      <c r="D23" s="312">
        <f>'Input Eröffnungsbilanz'!D28</f>
        <v>0</v>
      </c>
      <c r="E23" s="611"/>
      <c r="F23" s="312">
        <f>'Input Finanzierung'!D31</f>
        <v>0</v>
      </c>
      <c r="G23" s="611"/>
      <c r="H23" s="312">
        <f>'Input Finanzierung'!F31</f>
        <v>0</v>
      </c>
      <c r="I23" s="611"/>
      <c r="J23" s="312">
        <f>'Input Finanzierung'!H31</f>
        <v>0</v>
      </c>
      <c r="K23" s="611"/>
      <c r="L23" s="312">
        <f>'Input Finanzierung'!J31</f>
        <v>0</v>
      </c>
      <c r="M23" s="611"/>
      <c r="N23" s="312">
        <f>'Input Finanzierung'!L31</f>
        <v>0</v>
      </c>
      <c r="O23" s="611"/>
    </row>
    <row r="24" spans="1:15" s="1" customFormat="1" ht="13.5">
      <c r="A24" s="252"/>
      <c r="C24" s="474" t="s">
        <v>25</v>
      </c>
      <c r="D24" s="315">
        <f>'Input Eröffnungsbilanz'!D29</f>
        <v>0</v>
      </c>
      <c r="E24" s="611"/>
      <c r="F24" s="315">
        <f>'Output Planerfolgsrechnung'!D8*'Input Eröffnungsbilanz'!K29</f>
        <v>0</v>
      </c>
      <c r="G24" s="611"/>
      <c r="H24" s="315">
        <f>'Output Planerfolgsrechnung'!F8*'Input Eröffnungsbilanz'!M29</f>
        <v>0</v>
      </c>
      <c r="I24" s="611"/>
      <c r="J24" s="315">
        <f>'Output Planerfolgsrechnung'!H8*'Input Eröffnungsbilanz'!O29</f>
        <v>0</v>
      </c>
      <c r="K24" s="611"/>
      <c r="L24" s="315">
        <f>'Output Planerfolgsrechnung'!J8*'Input Eröffnungsbilanz'!Q29</f>
        <v>0</v>
      </c>
      <c r="M24" s="611"/>
      <c r="N24" s="315">
        <f>'Output Planerfolgsrechnung'!L8*'Input Eröffnungsbilanz'!S29</f>
        <v>0</v>
      </c>
      <c r="O24" s="611"/>
    </row>
    <row r="25" spans="1:15" s="1" customFormat="1" ht="14.25">
      <c r="A25" s="252"/>
      <c r="C25" s="475" t="s">
        <v>14</v>
      </c>
      <c r="D25" s="322">
        <f>SUM(D22:D24)</f>
        <v>0</v>
      </c>
      <c r="E25" s="323">
        <f>IF(D$18=0,0,+D25/D$18)</f>
        <v>0</v>
      </c>
      <c r="F25" s="322">
        <f>SUM(F22:F24)</f>
        <v>0</v>
      </c>
      <c r="G25" s="323">
        <f>IF(F$18=0,0,+F25/F$18)</f>
        <v>0</v>
      </c>
      <c r="H25" s="322">
        <f>SUM(H22:H24)</f>
        <v>0</v>
      </c>
      <c r="I25" s="323">
        <f>IF(H$18=0,0,+H25/H$18)</f>
        <v>0</v>
      </c>
      <c r="J25" s="322">
        <f>SUM(J22:J24)</f>
        <v>0</v>
      </c>
      <c r="K25" s="323">
        <f>IF(J$18=0,0,+J25/J$18)</f>
        <v>0</v>
      </c>
      <c r="L25" s="322">
        <f>SUM(L22:L24)</f>
        <v>0</v>
      </c>
      <c r="M25" s="323">
        <f>IF(L$18=0,0,+L25/L$18)</f>
        <v>0</v>
      </c>
      <c r="N25" s="322">
        <f>SUM(N22:N24)</f>
        <v>0</v>
      </c>
      <c r="O25" s="323">
        <f>IF(N$18=0,0,+N25/N$18)</f>
        <v>0</v>
      </c>
    </row>
    <row r="26" spans="1:15" s="1" customFormat="1" ht="13.5">
      <c r="A26" s="252"/>
      <c r="C26" s="471" t="s">
        <v>15</v>
      </c>
      <c r="D26" s="452"/>
      <c r="E26" s="452"/>
      <c r="F26" s="452"/>
      <c r="G26" s="452"/>
      <c r="H26" s="452"/>
      <c r="I26" s="452"/>
      <c r="J26" s="452"/>
      <c r="K26" s="452"/>
      <c r="L26" s="452"/>
      <c r="M26" s="452"/>
      <c r="N26" s="452"/>
      <c r="O26" s="453"/>
    </row>
    <row r="27" spans="1:15" s="1" customFormat="1" ht="13.5">
      <c r="A27" s="252"/>
      <c r="C27" s="472" t="s">
        <v>28</v>
      </c>
      <c r="D27" s="308">
        <f>'Input Eröffnungsbilanz'!D32</f>
        <v>0</v>
      </c>
      <c r="E27" s="610"/>
      <c r="F27" s="308">
        <f>D27+'Input Finanzierung'!D24</f>
        <v>0</v>
      </c>
      <c r="G27" s="610"/>
      <c r="H27" s="308">
        <f>F27+'Input Finanzierung'!F24</f>
        <v>0</v>
      </c>
      <c r="I27" s="610"/>
      <c r="J27" s="308">
        <f>H27+'Input Finanzierung'!H24</f>
        <v>0</v>
      </c>
      <c r="K27" s="610"/>
      <c r="L27" s="308">
        <f>J27+'Input Finanzierung'!J24</f>
        <v>0</v>
      </c>
      <c r="M27" s="610"/>
      <c r="N27" s="308">
        <f>L27+'Input Finanzierung'!L24</f>
        <v>0</v>
      </c>
      <c r="O27" s="610"/>
    </row>
    <row r="28" spans="1:15" s="1" customFormat="1" ht="13.5">
      <c r="A28" s="252"/>
      <c r="C28" s="474" t="s">
        <v>16</v>
      </c>
      <c r="D28" s="315">
        <f>'Input Eröffnungsbilanz'!D33</f>
        <v>0</v>
      </c>
      <c r="E28" s="611"/>
      <c r="F28" s="315">
        <f>D28+'Input Eröffnungsbilanz'!K33</f>
        <v>0</v>
      </c>
      <c r="G28" s="611"/>
      <c r="H28" s="315">
        <f>F28+'Input Eröffnungsbilanz'!M33</f>
        <v>0</v>
      </c>
      <c r="I28" s="611"/>
      <c r="J28" s="315">
        <f>H28+'Input Eröffnungsbilanz'!O33</f>
        <v>0</v>
      </c>
      <c r="K28" s="611"/>
      <c r="L28" s="315">
        <f>J28+'Input Eröffnungsbilanz'!Q33</f>
        <v>0</v>
      </c>
      <c r="M28" s="611"/>
      <c r="N28" s="315">
        <f>L28+'Input Eröffnungsbilanz'!S33</f>
        <v>0</v>
      </c>
      <c r="O28" s="611"/>
    </row>
    <row r="29" spans="1:15" s="1" customFormat="1" ht="14.25">
      <c r="A29" s="252"/>
      <c r="C29" s="475" t="s">
        <v>17</v>
      </c>
      <c r="D29" s="322">
        <f>SUM(D27:D28)</f>
        <v>0</v>
      </c>
      <c r="E29" s="323">
        <f>IF(D$18=0,0,+D29/D$18)</f>
        <v>0</v>
      </c>
      <c r="F29" s="322">
        <f>SUM(F27:F28)</f>
        <v>0</v>
      </c>
      <c r="G29" s="323">
        <f>IF(F$18=0,0,+F29/F$18)</f>
        <v>0</v>
      </c>
      <c r="H29" s="322">
        <f>SUM(H27:H28)</f>
        <v>0</v>
      </c>
      <c r="I29" s="323">
        <f>IF(H$18=0,0,+H29/H$18)</f>
        <v>0</v>
      </c>
      <c r="J29" s="322">
        <f>SUM(J27:J28)</f>
        <v>0</v>
      </c>
      <c r="K29" s="323">
        <f>IF(J$18=0,0,+J29/J$18)</f>
        <v>0</v>
      </c>
      <c r="L29" s="322">
        <f>SUM(L27:L28)</f>
        <v>0</v>
      </c>
      <c r="M29" s="323">
        <f>IF(L$18=0,0,+L29/L$18)</f>
        <v>0</v>
      </c>
      <c r="N29" s="322">
        <f>SUM(N27:N28)</f>
        <v>0</v>
      </c>
      <c r="O29" s="323">
        <f>IF(N$18=0,0,+N29/N$18)</f>
        <v>0</v>
      </c>
    </row>
    <row r="30" spans="1:15" s="1" customFormat="1" ht="13.5">
      <c r="A30" s="252"/>
      <c r="C30" s="471" t="s">
        <v>18</v>
      </c>
      <c r="D30" s="452"/>
      <c r="E30" s="452"/>
      <c r="F30" s="452"/>
      <c r="G30" s="452"/>
      <c r="H30" s="452"/>
      <c r="I30" s="452"/>
      <c r="J30" s="452"/>
      <c r="K30" s="452"/>
      <c r="L30" s="452"/>
      <c r="M30" s="452"/>
      <c r="N30" s="452"/>
      <c r="O30" s="453"/>
    </row>
    <row r="31" spans="1:15" s="1" customFormat="1" ht="13.5">
      <c r="C31" s="472" t="s">
        <v>19</v>
      </c>
      <c r="D31" s="308">
        <f>'Input Eröffnungsbilanz'!D36</f>
        <v>0</v>
      </c>
      <c r="E31" s="610"/>
      <c r="F31" s="308">
        <f>D31+'Input Finanzierung'!D25</f>
        <v>0</v>
      </c>
      <c r="G31" s="610"/>
      <c r="H31" s="308">
        <f>F31+'Input Finanzierung'!F25</f>
        <v>0</v>
      </c>
      <c r="I31" s="610"/>
      <c r="J31" s="308">
        <f>H31+'Input Finanzierung'!H25</f>
        <v>0</v>
      </c>
      <c r="K31" s="610"/>
      <c r="L31" s="308">
        <f>J31+'Input Finanzierung'!J25</f>
        <v>0</v>
      </c>
      <c r="M31" s="610"/>
      <c r="N31" s="308">
        <f>L31+'Input Finanzierung'!L25</f>
        <v>0</v>
      </c>
      <c r="O31" s="610"/>
    </row>
    <row r="32" spans="1:15" s="1" customFormat="1" ht="13.5">
      <c r="C32" s="474" t="s">
        <v>26</v>
      </c>
      <c r="D32" s="315">
        <f>'Input Eröffnungsbilanz'!D37</f>
        <v>0</v>
      </c>
      <c r="E32" s="611"/>
      <c r="F32" s="315">
        <f>D32+'Output Planerfolgsrechnung'!D26+'Input Finanzierung'!D26</f>
        <v>0</v>
      </c>
      <c r="G32" s="611"/>
      <c r="H32" s="315">
        <f>F32+'Output Planerfolgsrechnung'!F26+'Input Finanzierung'!F26</f>
        <v>0</v>
      </c>
      <c r="I32" s="611"/>
      <c r="J32" s="315">
        <f>H32+'Output Planerfolgsrechnung'!H26+'Input Finanzierung'!H26</f>
        <v>0</v>
      </c>
      <c r="K32" s="611"/>
      <c r="L32" s="315">
        <f>J32+'Output Planerfolgsrechnung'!J26+'Input Finanzierung'!J26</f>
        <v>0</v>
      </c>
      <c r="M32" s="611"/>
      <c r="N32" s="315">
        <f>L32+'Output Planerfolgsrechnung'!L26+'Input Finanzierung'!L26</f>
        <v>0</v>
      </c>
      <c r="O32" s="611"/>
    </row>
    <row r="33" spans="3:15" s="1" customFormat="1" thickBot="1">
      <c r="C33" s="476" t="s">
        <v>20</v>
      </c>
      <c r="D33" s="324">
        <f>SUM(D30:D32)</f>
        <v>0</v>
      </c>
      <c r="E33" s="325">
        <f>IF(D$18=0,0,+D33/D$18)</f>
        <v>0</v>
      </c>
      <c r="F33" s="324">
        <f>SUM(F30:F32)</f>
        <v>0</v>
      </c>
      <c r="G33" s="325">
        <f>IF(F$18=0,0,+F33/F$18)</f>
        <v>0</v>
      </c>
      <c r="H33" s="324">
        <f>SUM(H30:H32)</f>
        <v>0</v>
      </c>
      <c r="I33" s="325">
        <f>IF(H$18=0,0,+H33/H$18)</f>
        <v>0</v>
      </c>
      <c r="J33" s="324">
        <f>SUM(J30:J32)</f>
        <v>0</v>
      </c>
      <c r="K33" s="325">
        <f>IF(J$18=0,0,+J33/J$18)</f>
        <v>0</v>
      </c>
      <c r="L33" s="324">
        <f>SUM(L30:L32)</f>
        <v>0</v>
      </c>
      <c r="M33" s="325">
        <f>IF(L$18=0,0,+L33/L$18)</f>
        <v>0</v>
      </c>
      <c r="N33" s="324">
        <f>SUM(N30:N32)</f>
        <v>0</v>
      </c>
      <c r="O33" s="325">
        <f>IF(N$18=0,0,+N33/N$18)</f>
        <v>0</v>
      </c>
    </row>
    <row r="34" spans="3:15" s="1" customFormat="1" ht="17.25" thickBot="1">
      <c r="C34" s="477" t="s">
        <v>21</v>
      </c>
      <c r="D34" s="326">
        <f>SUM(D25+D29+D33)</f>
        <v>0</v>
      </c>
      <c r="E34" s="478">
        <v>1</v>
      </c>
      <c r="F34" s="326">
        <f>SUM(F25+F29+F33)</f>
        <v>0</v>
      </c>
      <c r="G34" s="478">
        <v>1</v>
      </c>
      <c r="H34" s="326">
        <f>SUM(H25+H29+H33)</f>
        <v>0</v>
      </c>
      <c r="I34" s="478">
        <v>1</v>
      </c>
      <c r="J34" s="326">
        <f>SUM(J25+J29+J33)</f>
        <v>0</v>
      </c>
      <c r="K34" s="478">
        <v>1</v>
      </c>
      <c r="L34" s="326">
        <f>SUM(L25+L29+L33)</f>
        <v>0</v>
      </c>
      <c r="M34" s="478">
        <v>1</v>
      </c>
      <c r="N34" s="326">
        <f>SUM(N25+N29+N33)</f>
        <v>0</v>
      </c>
      <c r="O34" s="478">
        <v>1</v>
      </c>
    </row>
    <row r="35" spans="3:15" s="328" customFormat="1" ht="13.5">
      <c r="D35" s="329"/>
      <c r="E35" s="330"/>
      <c r="F35" s="329">
        <f>F18-F34</f>
        <v>0</v>
      </c>
      <c r="G35" s="329"/>
      <c r="H35" s="329">
        <f t="shared" ref="H35:N35" si="1">H18-H34</f>
        <v>0</v>
      </c>
      <c r="I35" s="329"/>
      <c r="J35" s="329">
        <f t="shared" si="1"/>
        <v>0</v>
      </c>
      <c r="K35" s="329"/>
      <c r="L35" s="329">
        <f t="shared" si="1"/>
        <v>0</v>
      </c>
      <c r="M35" s="329"/>
      <c r="N35" s="329">
        <f t="shared" si="1"/>
        <v>0</v>
      </c>
      <c r="O35" s="329"/>
    </row>
    <row r="36" spans="3:15" s="1" customFormat="1" ht="13.5">
      <c r="D36" s="30"/>
      <c r="E36" s="28"/>
      <c r="F36" s="30"/>
      <c r="G36" s="28"/>
      <c r="H36" s="30"/>
      <c r="I36" s="28"/>
      <c r="J36" s="30"/>
      <c r="K36" s="28"/>
      <c r="L36" s="30"/>
      <c r="M36" s="28"/>
      <c r="N36" s="30"/>
      <c r="O36" s="28"/>
    </row>
    <row r="37" spans="3:15" s="1" customFormat="1" ht="13.5">
      <c r="D37" s="30"/>
      <c r="E37" s="28"/>
      <c r="F37" s="30"/>
      <c r="G37" s="28"/>
      <c r="H37" s="30"/>
      <c r="I37" s="28"/>
      <c r="J37" s="30"/>
      <c r="K37" s="28"/>
      <c r="L37" s="30"/>
      <c r="M37" s="28"/>
      <c r="N37" s="30"/>
      <c r="O37" s="28"/>
    </row>
    <row r="38" spans="3:15" s="1" customFormat="1" ht="13.5">
      <c r="D38" s="30"/>
      <c r="E38" s="28"/>
      <c r="F38" s="30"/>
      <c r="G38" s="28"/>
      <c r="H38" s="30"/>
      <c r="I38" s="28"/>
      <c r="J38" s="30"/>
      <c r="K38" s="28"/>
      <c r="L38" s="30"/>
      <c r="M38" s="28"/>
      <c r="N38" s="30"/>
      <c r="O38" s="28"/>
    </row>
    <row r="39" spans="3:15" s="1" customFormat="1" ht="13.5">
      <c r="D39" s="30"/>
      <c r="E39" s="28"/>
      <c r="F39" s="30"/>
      <c r="G39" s="28"/>
      <c r="H39" s="30"/>
      <c r="I39" s="28"/>
      <c r="J39" s="30"/>
      <c r="K39" s="28"/>
      <c r="L39" s="30"/>
      <c r="M39" s="28"/>
      <c r="N39" s="30"/>
      <c r="O39" s="28"/>
    </row>
    <row r="40" spans="3:15" s="1" customFormat="1" ht="13.5">
      <c r="D40" s="30"/>
      <c r="E40" s="28"/>
      <c r="F40" s="30"/>
      <c r="G40" s="28"/>
      <c r="H40" s="30"/>
      <c r="I40" s="28"/>
      <c r="J40" s="30"/>
      <c r="K40" s="28"/>
      <c r="L40" s="30"/>
      <c r="M40" s="28"/>
      <c r="N40" s="30"/>
      <c r="O40" s="28"/>
    </row>
    <row r="41" spans="3:15" s="1" customFormat="1" ht="13.5">
      <c r="D41" s="30"/>
      <c r="E41" s="28"/>
      <c r="F41" s="30"/>
      <c r="G41" s="28"/>
      <c r="H41" s="30"/>
      <c r="I41" s="28"/>
      <c r="J41" s="30"/>
      <c r="K41" s="28"/>
      <c r="L41" s="30"/>
      <c r="M41" s="28"/>
      <c r="N41" s="30"/>
      <c r="O41" s="28"/>
    </row>
    <row r="42" spans="3:15" s="1" customFormat="1" ht="13.5">
      <c r="D42" s="30"/>
      <c r="E42" s="28"/>
      <c r="F42" s="30"/>
      <c r="G42" s="28"/>
      <c r="H42" s="30"/>
      <c r="I42" s="28"/>
      <c r="J42" s="30"/>
      <c r="K42" s="28"/>
      <c r="L42" s="30"/>
      <c r="M42" s="28"/>
      <c r="N42" s="30"/>
      <c r="O42" s="28"/>
    </row>
    <row r="43" spans="3:15" s="1" customFormat="1" ht="13.5">
      <c r="D43" s="30"/>
      <c r="E43" s="28"/>
      <c r="F43" s="30"/>
      <c r="G43" s="28"/>
      <c r="H43" s="30"/>
      <c r="I43" s="28"/>
      <c r="J43" s="30"/>
      <c r="K43" s="28"/>
      <c r="L43" s="30"/>
      <c r="M43" s="28"/>
      <c r="N43" s="30"/>
      <c r="O43" s="28"/>
    </row>
    <row r="44" spans="3:15" s="1" customFormat="1" ht="13.5">
      <c r="D44" s="30"/>
      <c r="E44" s="28"/>
      <c r="F44" s="30"/>
      <c r="G44" s="28"/>
      <c r="H44" s="30"/>
      <c r="I44" s="28"/>
      <c r="J44" s="30"/>
      <c r="K44" s="28"/>
      <c r="L44" s="30"/>
      <c r="M44" s="28"/>
      <c r="N44" s="30"/>
      <c r="O44" s="28"/>
    </row>
    <row r="45" spans="3:15" s="1" customFormat="1" ht="13.5">
      <c r="D45" s="30"/>
      <c r="E45" s="28"/>
      <c r="F45" s="30"/>
      <c r="G45" s="28"/>
      <c r="H45" s="30"/>
      <c r="I45" s="28"/>
      <c r="J45" s="30"/>
      <c r="K45" s="28"/>
      <c r="L45" s="30"/>
      <c r="M45" s="28"/>
      <c r="N45" s="30"/>
      <c r="O45" s="28"/>
    </row>
    <row r="46" spans="3:15" s="1" customFormat="1" ht="13.5">
      <c r="D46" s="30"/>
      <c r="E46" s="28"/>
      <c r="F46" s="30"/>
      <c r="G46" s="28"/>
      <c r="H46" s="30"/>
      <c r="I46" s="28"/>
      <c r="J46" s="30"/>
      <c r="K46" s="28"/>
      <c r="L46" s="30"/>
      <c r="M46" s="28"/>
      <c r="N46" s="30"/>
      <c r="O46" s="28"/>
    </row>
    <row r="47" spans="3:15" s="1" customFormat="1" ht="13.5">
      <c r="D47" s="30"/>
      <c r="E47" s="28"/>
      <c r="F47" s="30"/>
      <c r="G47" s="28"/>
      <c r="H47" s="30"/>
      <c r="I47" s="28"/>
      <c r="J47" s="30"/>
      <c r="K47" s="28"/>
      <c r="L47" s="30"/>
      <c r="M47" s="28"/>
      <c r="N47" s="30"/>
      <c r="O47" s="28"/>
    </row>
    <row r="48" spans="3:15" s="1" customFormat="1" ht="13.5">
      <c r="D48" s="30"/>
      <c r="E48" s="28"/>
      <c r="F48" s="30"/>
      <c r="G48" s="28"/>
      <c r="H48" s="30"/>
      <c r="I48" s="28"/>
      <c r="J48" s="30"/>
      <c r="K48" s="28"/>
      <c r="L48" s="30"/>
      <c r="M48" s="28"/>
      <c r="N48" s="30"/>
      <c r="O48" s="28"/>
    </row>
    <row r="49" spans="4:15" s="1" customFormat="1" ht="13.5">
      <c r="D49" s="30"/>
      <c r="E49" s="28"/>
      <c r="F49" s="30"/>
      <c r="G49" s="28"/>
      <c r="H49" s="30"/>
      <c r="I49" s="28"/>
      <c r="J49" s="30"/>
      <c r="K49" s="28"/>
      <c r="L49" s="30"/>
      <c r="M49" s="28"/>
      <c r="N49" s="30"/>
      <c r="O49" s="28"/>
    </row>
    <row r="50" spans="4:15" s="1" customFormat="1" ht="13.5">
      <c r="D50" s="30"/>
      <c r="E50" s="28"/>
      <c r="F50" s="30"/>
      <c r="G50" s="28"/>
      <c r="H50" s="30"/>
      <c r="I50" s="28"/>
      <c r="J50" s="30"/>
      <c r="K50" s="28"/>
      <c r="L50" s="30"/>
      <c r="M50" s="28"/>
      <c r="N50" s="30"/>
      <c r="O50" s="28"/>
    </row>
    <row r="51" spans="4:15" s="1" customFormat="1" ht="13.5">
      <c r="D51" s="30"/>
      <c r="E51" s="28"/>
      <c r="F51" s="30"/>
      <c r="G51" s="28"/>
      <c r="H51" s="30"/>
      <c r="I51" s="28"/>
      <c r="J51" s="30"/>
      <c r="K51" s="28"/>
      <c r="L51" s="30"/>
      <c r="M51" s="28"/>
      <c r="N51" s="30"/>
      <c r="O51" s="28"/>
    </row>
    <row r="52" spans="4:15" s="1" customFormat="1" ht="13.5">
      <c r="D52" s="30"/>
      <c r="E52" s="28"/>
      <c r="F52" s="30"/>
      <c r="G52" s="28"/>
      <c r="H52" s="30"/>
      <c r="I52" s="28"/>
      <c r="J52" s="30"/>
      <c r="K52" s="28"/>
      <c r="L52" s="30"/>
      <c r="M52" s="28"/>
      <c r="N52" s="30"/>
      <c r="O52" s="28"/>
    </row>
    <row r="53" spans="4:15" s="1" customFormat="1" ht="13.5">
      <c r="D53" s="30"/>
      <c r="E53" s="28"/>
      <c r="F53" s="30"/>
      <c r="G53" s="28"/>
      <c r="H53" s="30"/>
      <c r="I53" s="28"/>
      <c r="J53" s="30"/>
      <c r="K53" s="28"/>
      <c r="L53" s="30"/>
      <c r="M53" s="28"/>
      <c r="N53" s="30"/>
      <c r="O53" s="28"/>
    </row>
    <row r="54" spans="4:15" s="1" customFormat="1" ht="13.5">
      <c r="D54" s="30"/>
      <c r="E54" s="28"/>
      <c r="F54" s="30"/>
      <c r="G54" s="28"/>
      <c r="H54" s="30"/>
      <c r="I54" s="28"/>
      <c r="J54" s="30"/>
      <c r="K54" s="28"/>
      <c r="L54" s="30"/>
      <c r="M54" s="28"/>
      <c r="N54" s="30"/>
      <c r="O54" s="28"/>
    </row>
    <row r="55" spans="4:15" s="1" customFormat="1" ht="13.5">
      <c r="D55" s="30"/>
      <c r="E55" s="28"/>
      <c r="F55" s="30"/>
      <c r="G55" s="28"/>
      <c r="H55" s="30"/>
      <c r="I55" s="28"/>
      <c r="J55" s="30"/>
      <c r="K55" s="28"/>
      <c r="L55" s="30"/>
      <c r="M55" s="28"/>
      <c r="N55" s="30"/>
      <c r="O55" s="28"/>
    </row>
    <row r="56" spans="4:15" s="1" customFormat="1" ht="13.5">
      <c r="D56" s="30"/>
      <c r="E56" s="28"/>
      <c r="F56" s="30"/>
      <c r="G56" s="28"/>
      <c r="H56" s="30"/>
      <c r="I56" s="28"/>
      <c r="J56" s="30"/>
      <c r="K56" s="28"/>
      <c r="L56" s="30"/>
      <c r="M56" s="28"/>
      <c r="N56" s="30"/>
      <c r="O56" s="28"/>
    </row>
    <row r="57" spans="4:15" s="1" customFormat="1" ht="13.5">
      <c r="D57" s="30"/>
      <c r="E57" s="28"/>
      <c r="F57" s="30"/>
      <c r="G57" s="28"/>
      <c r="H57" s="30"/>
      <c r="I57" s="28"/>
      <c r="J57" s="30"/>
      <c r="K57" s="28"/>
      <c r="L57" s="30"/>
      <c r="M57" s="28"/>
      <c r="N57" s="30"/>
      <c r="O57" s="28"/>
    </row>
    <row r="58" spans="4:15" s="1" customFormat="1" ht="13.5">
      <c r="D58" s="30"/>
      <c r="E58" s="28"/>
      <c r="F58" s="30"/>
      <c r="G58" s="28"/>
      <c r="H58" s="30"/>
      <c r="I58" s="28"/>
      <c r="J58" s="30"/>
      <c r="K58" s="28"/>
      <c r="L58" s="30"/>
      <c r="M58" s="28"/>
      <c r="N58" s="30"/>
      <c r="O58" s="28"/>
    </row>
    <row r="59" spans="4:15" s="1" customFormat="1" ht="13.5">
      <c r="D59" s="30"/>
      <c r="E59" s="28"/>
      <c r="F59" s="30"/>
      <c r="G59" s="28"/>
      <c r="H59" s="30"/>
      <c r="I59" s="28"/>
      <c r="J59" s="30"/>
      <c r="K59" s="28"/>
      <c r="L59" s="30"/>
      <c r="M59" s="28"/>
      <c r="N59" s="30"/>
      <c r="O59" s="28"/>
    </row>
    <row r="60" spans="4:15" s="1" customFormat="1" ht="13.5">
      <c r="D60" s="30"/>
      <c r="E60" s="28"/>
      <c r="F60" s="30"/>
      <c r="G60" s="28"/>
      <c r="H60" s="30"/>
      <c r="I60" s="28"/>
      <c r="J60" s="30"/>
      <c r="K60" s="28"/>
      <c r="L60" s="30"/>
      <c r="M60" s="28"/>
      <c r="N60" s="30"/>
      <c r="O60" s="28"/>
    </row>
    <row r="61" spans="4:15" s="1" customFormat="1" ht="13.5">
      <c r="D61" s="30"/>
      <c r="E61" s="28"/>
      <c r="F61" s="30"/>
      <c r="G61" s="28"/>
      <c r="H61" s="30"/>
      <c r="I61" s="28"/>
      <c r="J61" s="30"/>
      <c r="K61" s="28"/>
      <c r="L61" s="30"/>
      <c r="M61" s="28"/>
      <c r="N61" s="30"/>
      <c r="O61" s="28"/>
    </row>
    <row r="62" spans="4:15" s="1" customFormat="1" ht="13.5">
      <c r="D62" s="30"/>
      <c r="E62" s="28"/>
      <c r="F62" s="30"/>
      <c r="G62" s="28"/>
      <c r="H62" s="30"/>
      <c r="I62" s="28"/>
      <c r="J62" s="30"/>
      <c r="K62" s="28"/>
      <c r="L62" s="30"/>
      <c r="M62" s="28"/>
      <c r="N62" s="30"/>
      <c r="O62" s="28"/>
    </row>
    <row r="63" spans="4:15" s="1" customFormat="1" ht="13.5">
      <c r="D63" s="30"/>
      <c r="E63" s="28"/>
      <c r="F63" s="30"/>
      <c r="G63" s="28"/>
      <c r="H63" s="30"/>
      <c r="I63" s="28"/>
      <c r="J63" s="30"/>
      <c r="K63" s="28"/>
      <c r="L63" s="30"/>
      <c r="M63" s="28"/>
      <c r="N63" s="30"/>
      <c r="O63" s="28"/>
    </row>
    <row r="64" spans="4:15" s="1" customFormat="1" ht="13.5">
      <c r="D64" s="30"/>
      <c r="E64" s="28"/>
      <c r="F64" s="30"/>
      <c r="G64" s="28"/>
      <c r="H64" s="30"/>
      <c r="I64" s="28"/>
      <c r="J64" s="30"/>
      <c r="K64" s="28"/>
      <c r="L64" s="30"/>
      <c r="M64" s="28"/>
      <c r="N64" s="30"/>
      <c r="O64" s="28"/>
    </row>
    <row r="65" spans="4:15" s="1" customFormat="1" ht="13.5">
      <c r="D65" s="30"/>
      <c r="E65" s="28"/>
      <c r="F65" s="30"/>
      <c r="G65" s="28"/>
      <c r="H65" s="30"/>
      <c r="I65" s="28"/>
      <c r="J65" s="30"/>
      <c r="K65" s="28"/>
      <c r="L65" s="30"/>
      <c r="M65" s="28"/>
      <c r="N65" s="30"/>
      <c r="O65" s="28"/>
    </row>
    <row r="66" spans="4:15" s="1" customFormat="1" ht="13.5">
      <c r="D66" s="30"/>
      <c r="E66" s="28"/>
      <c r="F66" s="30"/>
      <c r="G66" s="28"/>
      <c r="H66" s="30"/>
      <c r="I66" s="28"/>
      <c r="J66" s="30"/>
      <c r="K66" s="28"/>
      <c r="L66" s="30"/>
      <c r="M66" s="28"/>
      <c r="N66" s="30"/>
      <c r="O66" s="28"/>
    </row>
    <row r="67" spans="4:15" s="1" customFormat="1" ht="13.5">
      <c r="D67" s="30"/>
      <c r="E67" s="28"/>
      <c r="F67" s="30"/>
      <c r="G67" s="28"/>
      <c r="H67" s="30"/>
      <c r="I67" s="28"/>
      <c r="J67" s="30"/>
      <c r="K67" s="28"/>
      <c r="L67" s="30"/>
      <c r="M67" s="28"/>
      <c r="N67" s="30"/>
      <c r="O67" s="28"/>
    </row>
    <row r="68" spans="4:15" s="1" customFormat="1" ht="13.5">
      <c r="D68" s="30"/>
      <c r="E68" s="28"/>
      <c r="F68" s="30"/>
      <c r="G68" s="28"/>
      <c r="H68" s="30"/>
      <c r="I68" s="28"/>
      <c r="J68" s="30"/>
      <c r="K68" s="28"/>
      <c r="L68" s="30"/>
      <c r="M68" s="28"/>
      <c r="N68" s="30"/>
      <c r="O68" s="28"/>
    </row>
    <row r="69" spans="4:15" s="1" customFormat="1" ht="13.5">
      <c r="D69" s="30"/>
      <c r="E69" s="28"/>
      <c r="F69" s="30"/>
      <c r="G69" s="28"/>
      <c r="H69" s="30"/>
      <c r="I69" s="28"/>
      <c r="J69" s="30"/>
      <c r="K69" s="28"/>
      <c r="L69" s="30"/>
      <c r="M69" s="28"/>
      <c r="N69" s="30"/>
      <c r="O69" s="28"/>
    </row>
    <row r="70" spans="4:15" s="1" customFormat="1" ht="13.5">
      <c r="D70" s="30"/>
      <c r="E70" s="28"/>
      <c r="F70" s="30"/>
      <c r="G70" s="28"/>
      <c r="H70" s="30"/>
      <c r="I70" s="28"/>
      <c r="J70" s="30"/>
      <c r="K70" s="28"/>
      <c r="L70" s="30"/>
      <c r="M70" s="28"/>
      <c r="N70" s="30"/>
      <c r="O70" s="28"/>
    </row>
    <row r="71" spans="4:15" s="1" customFormat="1" ht="13.5">
      <c r="D71" s="30"/>
      <c r="E71" s="28"/>
      <c r="F71" s="30"/>
      <c r="G71" s="28"/>
      <c r="H71" s="30"/>
      <c r="I71" s="28"/>
      <c r="J71" s="30"/>
      <c r="K71" s="28"/>
      <c r="L71" s="30"/>
      <c r="M71" s="28"/>
      <c r="N71" s="30"/>
      <c r="O71" s="28"/>
    </row>
    <row r="72" spans="4:15" s="1" customFormat="1" ht="13.5">
      <c r="D72" s="30"/>
      <c r="E72" s="28"/>
      <c r="F72" s="30"/>
      <c r="G72" s="28"/>
      <c r="H72" s="30"/>
      <c r="I72" s="28"/>
      <c r="J72" s="30"/>
      <c r="K72" s="28"/>
      <c r="L72" s="30"/>
      <c r="M72" s="28"/>
      <c r="N72" s="30"/>
      <c r="O72" s="28"/>
    </row>
    <row r="73" spans="4:15" s="1" customFormat="1" ht="13.5">
      <c r="D73" s="30"/>
      <c r="E73" s="28"/>
      <c r="F73" s="30"/>
      <c r="G73" s="28"/>
      <c r="H73" s="30"/>
      <c r="I73" s="28"/>
      <c r="J73" s="30"/>
      <c r="K73" s="28"/>
      <c r="L73" s="30"/>
      <c r="M73" s="28"/>
      <c r="N73" s="30"/>
      <c r="O73" s="28"/>
    </row>
    <row r="74" spans="4:15" s="1" customFormat="1" ht="13.5">
      <c r="D74" s="30"/>
      <c r="E74" s="28"/>
      <c r="F74" s="30"/>
      <c r="G74" s="28"/>
      <c r="H74" s="30"/>
      <c r="I74" s="28"/>
      <c r="J74" s="30"/>
      <c r="K74" s="28"/>
      <c r="L74" s="30"/>
      <c r="M74" s="28"/>
      <c r="N74" s="30"/>
      <c r="O74" s="28"/>
    </row>
    <row r="75" spans="4:15" s="1" customFormat="1" ht="13.5">
      <c r="D75" s="30"/>
      <c r="E75" s="28"/>
      <c r="F75" s="30"/>
      <c r="G75" s="28"/>
      <c r="H75" s="30"/>
      <c r="I75" s="28"/>
      <c r="J75" s="30"/>
      <c r="K75" s="28"/>
      <c r="L75" s="30"/>
      <c r="M75" s="28"/>
      <c r="N75" s="30"/>
      <c r="O75" s="28"/>
    </row>
    <row r="76" spans="4:15" s="1" customFormat="1" ht="13.5">
      <c r="D76" s="30"/>
      <c r="E76" s="28"/>
      <c r="F76" s="30"/>
      <c r="G76" s="28"/>
      <c r="H76" s="30"/>
      <c r="I76" s="28"/>
      <c r="J76" s="30"/>
      <c r="K76" s="28"/>
      <c r="L76" s="30"/>
      <c r="M76" s="28"/>
      <c r="N76" s="30"/>
      <c r="O76" s="28"/>
    </row>
    <row r="77" spans="4:15" s="1" customFormat="1" ht="13.5">
      <c r="D77" s="30"/>
      <c r="E77" s="28"/>
      <c r="F77" s="30"/>
      <c r="G77" s="28"/>
      <c r="H77" s="30"/>
      <c r="I77" s="28"/>
      <c r="J77" s="30"/>
      <c r="K77" s="28"/>
      <c r="L77" s="30"/>
      <c r="M77" s="28"/>
      <c r="N77" s="30"/>
      <c r="O77" s="28"/>
    </row>
    <row r="78" spans="4:15" s="1" customFormat="1" ht="13.5">
      <c r="D78" s="30"/>
      <c r="E78" s="28"/>
      <c r="F78" s="30"/>
      <c r="G78" s="28"/>
      <c r="H78" s="30"/>
      <c r="I78" s="28"/>
      <c r="J78" s="30"/>
      <c r="K78" s="28"/>
      <c r="L78" s="30"/>
      <c r="M78" s="28"/>
      <c r="N78" s="30"/>
      <c r="O78" s="28"/>
    </row>
    <row r="79" spans="4:15" s="1" customFormat="1" ht="13.5">
      <c r="D79" s="30"/>
      <c r="E79" s="28"/>
      <c r="F79" s="30"/>
      <c r="G79" s="28"/>
      <c r="H79" s="30"/>
      <c r="I79" s="28"/>
      <c r="J79" s="30"/>
      <c r="K79" s="28"/>
      <c r="L79" s="30"/>
      <c r="M79" s="28"/>
      <c r="N79" s="30"/>
      <c r="O79" s="28"/>
    </row>
    <row r="80" spans="4:15" s="1" customFormat="1" ht="13.5">
      <c r="D80" s="30"/>
      <c r="E80" s="28"/>
      <c r="F80" s="30"/>
      <c r="G80" s="28"/>
      <c r="H80" s="30"/>
      <c r="I80" s="28"/>
      <c r="J80" s="30"/>
      <c r="K80" s="28"/>
      <c r="L80" s="30"/>
      <c r="M80" s="28"/>
      <c r="N80" s="30"/>
      <c r="O80" s="28"/>
    </row>
    <row r="81" spans="4:15" s="1" customFormat="1" ht="13.5">
      <c r="D81" s="30"/>
      <c r="E81" s="28"/>
      <c r="F81" s="30"/>
      <c r="G81" s="28"/>
      <c r="H81" s="30"/>
      <c r="I81" s="28"/>
      <c r="J81" s="30"/>
      <c r="K81" s="28"/>
      <c r="L81" s="30"/>
      <c r="M81" s="28"/>
      <c r="N81" s="30"/>
      <c r="O81" s="28"/>
    </row>
    <row r="82" spans="4:15" s="1" customFormat="1" ht="13.5">
      <c r="D82" s="30"/>
      <c r="E82" s="28"/>
      <c r="F82" s="30"/>
      <c r="G82" s="28"/>
      <c r="H82" s="30"/>
      <c r="I82" s="28"/>
      <c r="J82" s="30"/>
      <c r="K82" s="28"/>
      <c r="L82" s="30"/>
      <c r="M82" s="28"/>
      <c r="N82" s="30"/>
      <c r="O82" s="28"/>
    </row>
    <row r="83" spans="4:15" s="1" customFormat="1" ht="13.5">
      <c r="D83" s="30"/>
      <c r="E83" s="28"/>
      <c r="F83" s="30"/>
      <c r="G83" s="28"/>
      <c r="H83" s="30"/>
      <c r="I83" s="28"/>
      <c r="J83" s="30"/>
      <c r="K83" s="28"/>
      <c r="L83" s="30"/>
      <c r="M83" s="28"/>
      <c r="N83" s="30"/>
      <c r="O83" s="28"/>
    </row>
    <row r="84" spans="4:15" s="1" customFormat="1" ht="13.5">
      <c r="D84" s="30"/>
      <c r="E84" s="28"/>
      <c r="F84" s="30"/>
      <c r="G84" s="28"/>
      <c r="H84" s="30"/>
      <c r="I84" s="28"/>
      <c r="J84" s="30"/>
      <c r="K84" s="28"/>
      <c r="L84" s="30"/>
      <c r="M84" s="28"/>
      <c r="N84" s="30"/>
      <c r="O84" s="28"/>
    </row>
    <row r="85" spans="4:15" s="1" customFormat="1" ht="13.5">
      <c r="D85" s="30"/>
      <c r="E85" s="28"/>
      <c r="F85" s="30"/>
      <c r="G85" s="28"/>
      <c r="H85" s="30"/>
      <c r="I85" s="28"/>
      <c r="J85" s="30"/>
      <c r="K85" s="28"/>
      <c r="L85" s="30"/>
      <c r="M85" s="28"/>
      <c r="N85" s="30"/>
      <c r="O85" s="28"/>
    </row>
    <row r="86" spans="4:15" s="1" customFormat="1" ht="13.5">
      <c r="D86" s="30"/>
      <c r="E86" s="28"/>
      <c r="F86" s="30"/>
      <c r="G86" s="28"/>
      <c r="H86" s="30"/>
      <c r="I86" s="28"/>
      <c r="J86" s="30"/>
      <c r="K86" s="28"/>
      <c r="L86" s="30"/>
      <c r="M86" s="28"/>
      <c r="N86" s="30"/>
      <c r="O86" s="28"/>
    </row>
    <row r="87" spans="4:15" s="1" customFormat="1" ht="13.5">
      <c r="D87" s="30"/>
      <c r="E87" s="28"/>
      <c r="F87" s="30"/>
      <c r="G87" s="28"/>
      <c r="H87" s="30"/>
      <c r="I87" s="28"/>
      <c r="J87" s="30"/>
      <c r="K87" s="28"/>
      <c r="L87" s="30"/>
      <c r="M87" s="28"/>
      <c r="N87" s="30"/>
      <c r="O87" s="28"/>
    </row>
    <row r="88" spans="4:15" s="1" customFormat="1" ht="13.5">
      <c r="D88" s="30"/>
      <c r="E88" s="28"/>
      <c r="F88" s="30"/>
      <c r="G88" s="28"/>
      <c r="H88" s="30"/>
      <c r="I88" s="28"/>
      <c r="J88" s="30"/>
      <c r="K88" s="28"/>
      <c r="L88" s="30"/>
      <c r="M88" s="28"/>
      <c r="N88" s="30"/>
      <c r="O88" s="28"/>
    </row>
    <row r="89" spans="4:15" s="1" customFormat="1" ht="13.5">
      <c r="D89" s="30"/>
      <c r="E89" s="28"/>
      <c r="F89" s="30"/>
      <c r="G89" s="28"/>
      <c r="H89" s="30"/>
      <c r="I89" s="28"/>
      <c r="J89" s="30"/>
      <c r="K89" s="28"/>
      <c r="L89" s="30"/>
      <c r="M89" s="28"/>
      <c r="N89" s="30"/>
      <c r="O89" s="28"/>
    </row>
    <row r="90" spans="4:15" s="1" customFormat="1" ht="13.5">
      <c r="D90" s="30"/>
      <c r="E90" s="28"/>
      <c r="F90" s="30"/>
      <c r="G90" s="28"/>
      <c r="H90" s="30"/>
      <c r="I90" s="28"/>
      <c r="J90" s="30"/>
      <c r="K90" s="28"/>
      <c r="L90" s="30"/>
      <c r="M90" s="28"/>
      <c r="N90" s="30"/>
      <c r="O90" s="28"/>
    </row>
    <row r="91" spans="4:15" s="1" customFormat="1" ht="13.5">
      <c r="D91" s="30"/>
      <c r="E91" s="28"/>
      <c r="F91" s="30"/>
      <c r="G91" s="28"/>
      <c r="H91" s="30"/>
      <c r="I91" s="28"/>
      <c r="J91" s="30"/>
      <c r="K91" s="28"/>
      <c r="L91" s="30"/>
      <c r="M91" s="28"/>
      <c r="N91" s="30"/>
      <c r="O91" s="28"/>
    </row>
    <row r="92" spans="4:15" s="1" customFormat="1" ht="13.5">
      <c r="D92" s="30"/>
      <c r="E92" s="28"/>
      <c r="F92" s="30"/>
      <c r="G92" s="28"/>
      <c r="H92" s="30"/>
      <c r="I92" s="28"/>
      <c r="J92" s="30"/>
      <c r="K92" s="28"/>
      <c r="L92" s="30"/>
      <c r="M92" s="28"/>
      <c r="N92" s="30"/>
      <c r="O92" s="28"/>
    </row>
    <row r="93" spans="4:15" s="1" customFormat="1" ht="13.5">
      <c r="D93" s="30"/>
      <c r="E93" s="28"/>
      <c r="F93" s="30"/>
      <c r="G93" s="28"/>
      <c r="H93" s="30"/>
      <c r="I93" s="28"/>
      <c r="J93" s="30"/>
      <c r="K93" s="28"/>
      <c r="L93" s="30"/>
      <c r="M93" s="28"/>
      <c r="N93" s="30"/>
      <c r="O93" s="28"/>
    </row>
    <row r="94" spans="4:15" s="1" customFormat="1" ht="13.5">
      <c r="D94" s="30"/>
      <c r="E94" s="28"/>
      <c r="F94" s="30"/>
      <c r="G94" s="28"/>
      <c r="H94" s="30"/>
      <c r="I94" s="28"/>
      <c r="J94" s="30"/>
      <c r="K94" s="28"/>
      <c r="L94" s="30"/>
      <c r="M94" s="28"/>
      <c r="N94" s="30"/>
      <c r="O94" s="28"/>
    </row>
    <row r="95" spans="4:15" s="1" customFormat="1" ht="13.5">
      <c r="D95" s="30"/>
      <c r="E95" s="28"/>
      <c r="F95" s="30"/>
      <c r="G95" s="28"/>
      <c r="H95" s="30"/>
      <c r="I95" s="28"/>
      <c r="J95" s="30"/>
      <c r="K95" s="28"/>
      <c r="L95" s="30"/>
      <c r="M95" s="28"/>
      <c r="N95" s="30"/>
      <c r="O95" s="28"/>
    </row>
    <row r="96" spans="4:15" s="1" customFormat="1" ht="13.5">
      <c r="D96" s="30"/>
      <c r="E96" s="28"/>
      <c r="F96" s="30"/>
      <c r="G96" s="28"/>
      <c r="H96" s="30"/>
      <c r="I96" s="28"/>
      <c r="J96" s="30"/>
      <c r="K96" s="28"/>
      <c r="L96" s="30"/>
      <c r="M96" s="28"/>
      <c r="N96" s="30"/>
      <c r="O96" s="28"/>
    </row>
    <row r="97" spans="4:15" s="1" customFormat="1" ht="13.5">
      <c r="D97" s="30"/>
      <c r="E97" s="28"/>
      <c r="F97" s="30"/>
      <c r="G97" s="28"/>
      <c r="H97" s="30"/>
      <c r="I97" s="28"/>
      <c r="J97" s="30"/>
      <c r="K97" s="28"/>
      <c r="L97" s="30"/>
      <c r="M97" s="28"/>
      <c r="N97" s="30"/>
      <c r="O97" s="28"/>
    </row>
    <row r="98" spans="4:15" s="1" customFormat="1" ht="13.5">
      <c r="D98" s="30"/>
      <c r="E98" s="28"/>
      <c r="F98" s="30"/>
      <c r="G98" s="28"/>
      <c r="H98" s="30"/>
      <c r="I98" s="28"/>
      <c r="J98" s="30"/>
      <c r="K98" s="28"/>
      <c r="L98" s="30"/>
      <c r="M98" s="28"/>
      <c r="N98" s="30"/>
      <c r="O98" s="28"/>
    </row>
    <row r="99" spans="4:15" s="1" customFormat="1" ht="13.5">
      <c r="D99" s="30"/>
      <c r="E99" s="28"/>
      <c r="F99" s="30"/>
      <c r="G99" s="28"/>
      <c r="H99" s="30"/>
      <c r="I99" s="28"/>
      <c r="J99" s="30"/>
      <c r="K99" s="28"/>
      <c r="L99" s="30"/>
      <c r="M99" s="28"/>
      <c r="N99" s="30"/>
      <c r="O99" s="28"/>
    </row>
    <row r="100" spans="4:15" s="1" customFormat="1" ht="13.5">
      <c r="D100" s="30"/>
      <c r="E100" s="28"/>
      <c r="F100" s="30"/>
      <c r="G100" s="28"/>
      <c r="H100" s="30"/>
      <c r="I100" s="28"/>
      <c r="J100" s="30"/>
      <c r="K100" s="28"/>
      <c r="L100" s="30"/>
      <c r="M100" s="28"/>
      <c r="N100" s="30"/>
      <c r="O100" s="28"/>
    </row>
    <row r="101" spans="4:15" s="1" customFormat="1" ht="13.5">
      <c r="D101" s="30"/>
      <c r="E101" s="28"/>
      <c r="F101" s="30"/>
      <c r="G101" s="28"/>
      <c r="H101" s="30"/>
      <c r="I101" s="28"/>
      <c r="J101" s="30"/>
      <c r="K101" s="28"/>
      <c r="L101" s="30"/>
      <c r="M101" s="28"/>
      <c r="N101" s="30"/>
      <c r="O101" s="28"/>
    </row>
    <row r="102" spans="4:15" s="1" customFormat="1" ht="13.5">
      <c r="D102" s="30"/>
      <c r="E102" s="28"/>
      <c r="F102" s="30"/>
      <c r="G102" s="28"/>
      <c r="H102" s="30"/>
      <c r="I102" s="28"/>
      <c r="J102" s="30"/>
      <c r="K102" s="28"/>
      <c r="L102" s="30"/>
      <c r="M102" s="28"/>
      <c r="N102" s="30"/>
      <c r="O102" s="28"/>
    </row>
    <row r="103" spans="4:15" s="1" customFormat="1" ht="13.5">
      <c r="D103" s="30"/>
      <c r="E103" s="28"/>
      <c r="F103" s="30"/>
      <c r="G103" s="28"/>
      <c r="H103" s="30"/>
      <c r="I103" s="28"/>
      <c r="J103" s="30"/>
      <c r="K103" s="28"/>
      <c r="L103" s="30"/>
      <c r="M103" s="28"/>
      <c r="N103" s="30"/>
      <c r="O103" s="28"/>
    </row>
    <row r="104" spans="4:15" s="1" customFormat="1" ht="13.5">
      <c r="D104" s="30"/>
      <c r="E104" s="28"/>
      <c r="F104" s="30"/>
      <c r="G104" s="28"/>
      <c r="H104" s="30"/>
      <c r="I104" s="28"/>
      <c r="J104" s="30"/>
      <c r="K104" s="28"/>
      <c r="L104" s="30"/>
      <c r="M104" s="28"/>
      <c r="N104" s="30"/>
      <c r="O104" s="28"/>
    </row>
    <row r="105" spans="4:15" s="1" customFormat="1" ht="13.5">
      <c r="D105" s="30"/>
      <c r="E105" s="28"/>
      <c r="F105" s="30"/>
      <c r="G105" s="28"/>
      <c r="H105" s="30"/>
      <c r="I105" s="28"/>
      <c r="J105" s="30"/>
      <c r="K105" s="28"/>
      <c r="L105" s="30"/>
      <c r="M105" s="28"/>
      <c r="N105" s="30"/>
      <c r="O105" s="28"/>
    </row>
    <row r="106" spans="4:15" s="1" customFormat="1" ht="13.5">
      <c r="D106" s="30"/>
      <c r="E106" s="28"/>
      <c r="F106" s="30"/>
      <c r="G106" s="28"/>
      <c r="H106" s="30"/>
      <c r="I106" s="28"/>
      <c r="J106" s="30"/>
      <c r="K106" s="28"/>
      <c r="L106" s="30"/>
      <c r="M106" s="28"/>
      <c r="N106" s="30"/>
      <c r="O106" s="28"/>
    </row>
    <row r="107" spans="4:15" s="1" customFormat="1" ht="13.5">
      <c r="D107" s="30"/>
      <c r="E107" s="28"/>
      <c r="F107" s="30"/>
      <c r="G107" s="28"/>
      <c r="H107" s="30"/>
      <c r="I107" s="28"/>
      <c r="J107" s="30"/>
      <c r="K107" s="28"/>
      <c r="L107" s="30"/>
      <c r="M107" s="28"/>
      <c r="N107" s="30"/>
      <c r="O107" s="28"/>
    </row>
    <row r="108" spans="4:15" s="1" customFormat="1" ht="13.5">
      <c r="D108" s="30"/>
      <c r="E108" s="28"/>
      <c r="F108" s="30"/>
      <c r="G108" s="28"/>
      <c r="H108" s="30"/>
      <c r="I108" s="28"/>
      <c r="J108" s="30"/>
      <c r="K108" s="28"/>
      <c r="L108" s="30"/>
      <c r="M108" s="28"/>
      <c r="N108" s="30"/>
      <c r="O108" s="28"/>
    </row>
    <row r="109" spans="4:15" s="1" customFormat="1" ht="13.5">
      <c r="D109" s="30"/>
      <c r="E109" s="28"/>
      <c r="F109" s="30"/>
      <c r="G109" s="28"/>
      <c r="H109" s="30"/>
      <c r="I109" s="28"/>
      <c r="J109" s="30"/>
      <c r="K109" s="28"/>
      <c r="L109" s="30"/>
      <c r="M109" s="28"/>
      <c r="N109" s="30"/>
      <c r="O109" s="28"/>
    </row>
    <row r="110" spans="4:15" s="1" customFormat="1" ht="13.5">
      <c r="D110" s="30"/>
      <c r="E110" s="28"/>
      <c r="F110" s="30"/>
      <c r="G110" s="28"/>
      <c r="H110" s="30"/>
      <c r="I110" s="28"/>
      <c r="J110" s="30"/>
      <c r="K110" s="28"/>
      <c r="L110" s="30"/>
      <c r="M110" s="28"/>
      <c r="N110" s="30"/>
      <c r="O110" s="28"/>
    </row>
    <row r="111" spans="4:15" s="1" customFormat="1" ht="13.5">
      <c r="D111" s="30"/>
      <c r="E111" s="28"/>
      <c r="F111" s="30"/>
      <c r="G111" s="28"/>
      <c r="H111" s="30"/>
      <c r="I111" s="28"/>
      <c r="J111" s="30"/>
      <c r="K111" s="28"/>
      <c r="L111" s="30"/>
      <c r="M111" s="28"/>
      <c r="N111" s="30"/>
      <c r="O111" s="28"/>
    </row>
    <row r="112" spans="4:15" s="1" customFormat="1" ht="13.5">
      <c r="D112" s="30"/>
      <c r="E112" s="28"/>
      <c r="F112" s="30"/>
      <c r="G112" s="28"/>
      <c r="H112" s="30"/>
      <c r="I112" s="28"/>
      <c r="J112" s="30"/>
      <c r="K112" s="28"/>
      <c r="L112" s="30"/>
      <c r="M112" s="28"/>
      <c r="N112" s="30"/>
      <c r="O112" s="28"/>
    </row>
    <row r="113" spans="4:15" s="1" customFormat="1" ht="13.5">
      <c r="D113" s="30"/>
      <c r="E113" s="28"/>
      <c r="F113" s="30"/>
      <c r="G113" s="28"/>
      <c r="H113" s="30"/>
      <c r="I113" s="28"/>
      <c r="J113" s="30"/>
      <c r="K113" s="28"/>
      <c r="L113" s="30"/>
      <c r="M113" s="28"/>
      <c r="N113" s="30"/>
      <c r="O113" s="28"/>
    </row>
    <row r="114" spans="4:15" s="1" customFormat="1" ht="13.5">
      <c r="D114" s="30"/>
      <c r="E114" s="28"/>
      <c r="F114" s="30"/>
      <c r="G114" s="28"/>
      <c r="H114" s="30"/>
      <c r="I114" s="28"/>
      <c r="J114" s="30"/>
      <c r="K114" s="28"/>
      <c r="L114" s="30"/>
      <c r="M114" s="28"/>
      <c r="N114" s="30"/>
      <c r="O114" s="28"/>
    </row>
    <row r="115" spans="4:15" s="1" customFormat="1" ht="13.5">
      <c r="D115" s="30"/>
      <c r="E115" s="28"/>
      <c r="F115" s="30"/>
      <c r="G115" s="28"/>
      <c r="H115" s="30"/>
      <c r="I115" s="28"/>
      <c r="J115" s="30"/>
      <c r="K115" s="28"/>
      <c r="L115" s="30"/>
      <c r="M115" s="28"/>
      <c r="N115" s="30"/>
      <c r="O115" s="28"/>
    </row>
    <row r="116" spans="4:15" s="1" customFormat="1" ht="13.5">
      <c r="D116" s="30"/>
      <c r="E116" s="28"/>
      <c r="F116" s="30"/>
      <c r="G116" s="28"/>
      <c r="H116" s="30"/>
      <c r="I116" s="28"/>
      <c r="J116" s="30"/>
      <c r="K116" s="28"/>
      <c r="L116" s="30"/>
      <c r="M116" s="28"/>
      <c r="N116" s="30"/>
      <c r="O116" s="28"/>
    </row>
    <row r="117" spans="4:15" s="1" customFormat="1" ht="13.5">
      <c r="D117" s="30"/>
      <c r="E117" s="28"/>
      <c r="F117" s="30"/>
      <c r="G117" s="28"/>
      <c r="H117" s="30"/>
      <c r="I117" s="28"/>
      <c r="J117" s="30"/>
      <c r="K117" s="28"/>
      <c r="L117" s="30"/>
      <c r="M117" s="28"/>
      <c r="N117" s="30"/>
      <c r="O117" s="28"/>
    </row>
    <row r="118" spans="4:15" s="1" customFormat="1" ht="13.5">
      <c r="D118" s="30"/>
      <c r="E118" s="28"/>
      <c r="F118" s="30"/>
      <c r="G118" s="28"/>
      <c r="H118" s="30"/>
      <c r="I118" s="28"/>
      <c r="J118" s="30"/>
      <c r="K118" s="28"/>
      <c r="L118" s="30"/>
      <c r="M118" s="28"/>
      <c r="N118" s="30"/>
      <c r="O118" s="28"/>
    </row>
    <row r="119" spans="4:15" s="1" customFormat="1" ht="13.5">
      <c r="D119" s="30"/>
      <c r="E119" s="28"/>
      <c r="F119" s="30"/>
      <c r="G119" s="28"/>
      <c r="H119" s="30"/>
      <c r="I119" s="28"/>
      <c r="J119" s="30"/>
      <c r="K119" s="28"/>
      <c r="L119" s="30"/>
      <c r="M119" s="28"/>
      <c r="N119" s="30"/>
      <c r="O119" s="28"/>
    </row>
    <row r="120" spans="4:15" s="1" customFormat="1" ht="13.5">
      <c r="D120" s="30"/>
      <c r="E120" s="28"/>
      <c r="F120" s="30"/>
      <c r="G120" s="28"/>
      <c r="H120" s="30"/>
      <c r="I120" s="28"/>
      <c r="J120" s="30"/>
      <c r="K120" s="28"/>
      <c r="L120" s="30"/>
      <c r="M120" s="28"/>
      <c r="N120" s="30"/>
      <c r="O120" s="28"/>
    </row>
    <row r="121" spans="4:15" s="1" customFormat="1" ht="13.5">
      <c r="D121" s="30"/>
      <c r="E121" s="28"/>
      <c r="F121" s="30"/>
      <c r="G121" s="28"/>
      <c r="H121" s="30"/>
      <c r="I121" s="28"/>
      <c r="J121" s="30"/>
      <c r="K121" s="28"/>
      <c r="L121" s="30"/>
      <c r="M121" s="28"/>
      <c r="N121" s="30"/>
      <c r="O121" s="28"/>
    </row>
    <row r="122" spans="4:15" s="1" customFormat="1" ht="13.5">
      <c r="D122" s="30"/>
      <c r="E122" s="28"/>
      <c r="F122" s="30"/>
      <c r="G122" s="28"/>
      <c r="H122" s="30"/>
      <c r="I122" s="28"/>
      <c r="J122" s="30"/>
      <c r="K122" s="28"/>
      <c r="L122" s="30"/>
      <c r="M122" s="28"/>
      <c r="N122" s="30"/>
      <c r="O122" s="28"/>
    </row>
    <row r="123" spans="4:15" s="1" customFormat="1" ht="13.5">
      <c r="D123" s="30"/>
      <c r="E123" s="28"/>
      <c r="F123" s="30"/>
      <c r="G123" s="28"/>
      <c r="H123" s="30"/>
      <c r="I123" s="28"/>
      <c r="J123" s="30"/>
      <c r="K123" s="28"/>
      <c r="L123" s="30"/>
      <c r="M123" s="28"/>
      <c r="N123" s="30"/>
      <c r="O123" s="28"/>
    </row>
    <row r="124" spans="4:15" s="1" customFormat="1" ht="13.5">
      <c r="D124" s="30"/>
      <c r="E124" s="28"/>
      <c r="F124" s="30"/>
      <c r="G124" s="28"/>
      <c r="H124" s="30"/>
      <c r="I124" s="28"/>
      <c r="J124" s="30"/>
      <c r="K124" s="28"/>
      <c r="L124" s="30"/>
      <c r="M124" s="28"/>
      <c r="N124" s="30"/>
      <c r="O124" s="28"/>
    </row>
    <row r="125" spans="4:15" s="1" customFormat="1" ht="13.5">
      <c r="D125" s="30"/>
      <c r="E125" s="28"/>
      <c r="F125" s="30"/>
      <c r="G125" s="28"/>
      <c r="H125" s="30"/>
      <c r="I125" s="28"/>
      <c r="J125" s="30"/>
      <c r="K125" s="28"/>
      <c r="L125" s="30"/>
      <c r="M125" s="28"/>
      <c r="N125" s="30"/>
      <c r="O125" s="28"/>
    </row>
    <row r="126" spans="4:15" s="1" customFormat="1" ht="13.5">
      <c r="D126" s="30"/>
      <c r="E126" s="28"/>
      <c r="F126" s="30"/>
      <c r="G126" s="28"/>
      <c r="H126" s="30"/>
      <c r="I126" s="28"/>
      <c r="J126" s="30"/>
      <c r="K126" s="28"/>
      <c r="L126" s="30"/>
      <c r="M126" s="28"/>
      <c r="N126" s="30"/>
      <c r="O126" s="28"/>
    </row>
    <row r="127" spans="4:15" s="1" customFormat="1" ht="13.5">
      <c r="D127" s="30"/>
      <c r="E127" s="28"/>
      <c r="F127" s="30"/>
      <c r="G127" s="28"/>
      <c r="H127" s="30"/>
      <c r="I127" s="28"/>
      <c r="J127" s="30"/>
      <c r="K127" s="28"/>
      <c r="L127" s="30"/>
      <c r="M127" s="28"/>
      <c r="N127" s="30"/>
      <c r="O127" s="28"/>
    </row>
    <row r="128" spans="4:15" s="1" customFormat="1" ht="13.5">
      <c r="D128" s="30"/>
      <c r="E128" s="28"/>
      <c r="F128" s="30"/>
      <c r="G128" s="28"/>
      <c r="H128" s="30"/>
      <c r="I128" s="28"/>
      <c r="J128" s="30"/>
      <c r="K128" s="28"/>
      <c r="L128" s="30"/>
      <c r="M128" s="28"/>
      <c r="N128" s="30"/>
      <c r="O128" s="28"/>
    </row>
    <row r="129" spans="4:15" s="1" customFormat="1" ht="13.5">
      <c r="D129" s="30"/>
      <c r="E129" s="28"/>
      <c r="F129" s="30"/>
      <c r="G129" s="28"/>
      <c r="H129" s="30"/>
      <c r="I129" s="28"/>
      <c r="J129" s="30"/>
      <c r="K129" s="28"/>
      <c r="L129" s="30"/>
      <c r="M129" s="28"/>
      <c r="N129" s="30"/>
      <c r="O129" s="28"/>
    </row>
    <row r="130" spans="4:15" s="1" customFormat="1" ht="13.5">
      <c r="D130" s="30"/>
      <c r="E130" s="28"/>
      <c r="F130" s="30"/>
      <c r="G130" s="28"/>
      <c r="H130" s="30"/>
      <c r="I130" s="28"/>
      <c r="J130" s="30"/>
      <c r="K130" s="28"/>
      <c r="L130" s="30"/>
      <c r="M130" s="28"/>
      <c r="N130" s="30"/>
      <c r="O130" s="28"/>
    </row>
    <row r="131" spans="4:15" s="1" customFormat="1" ht="13.5">
      <c r="D131" s="30"/>
      <c r="E131" s="28"/>
      <c r="F131" s="30"/>
      <c r="G131" s="28"/>
      <c r="H131" s="30"/>
      <c r="I131" s="28"/>
      <c r="J131" s="30"/>
      <c r="K131" s="28"/>
      <c r="L131" s="30"/>
      <c r="M131" s="28"/>
      <c r="N131" s="30"/>
      <c r="O131" s="28"/>
    </row>
    <row r="132" spans="4:15" s="1" customFormat="1" ht="13.5">
      <c r="D132" s="30"/>
      <c r="E132" s="28"/>
      <c r="F132" s="30"/>
      <c r="G132" s="28"/>
      <c r="H132" s="30"/>
      <c r="I132" s="28"/>
      <c r="J132" s="30"/>
      <c r="K132" s="28"/>
      <c r="L132" s="30"/>
      <c r="M132" s="28"/>
      <c r="N132" s="30"/>
      <c r="O132" s="28"/>
    </row>
    <row r="133" spans="4:15" s="1" customFormat="1" ht="13.5">
      <c r="D133" s="30"/>
      <c r="E133" s="28"/>
      <c r="F133" s="30"/>
      <c r="G133" s="28"/>
      <c r="H133" s="30"/>
      <c r="I133" s="28"/>
      <c r="J133" s="30"/>
      <c r="K133" s="28"/>
      <c r="L133" s="30"/>
      <c r="M133" s="28"/>
      <c r="N133" s="30"/>
      <c r="O133" s="28"/>
    </row>
    <row r="134" spans="4:15" s="1" customFormat="1" ht="13.5">
      <c r="D134" s="30"/>
      <c r="E134" s="28"/>
      <c r="F134" s="30"/>
      <c r="G134" s="28"/>
      <c r="H134" s="30"/>
      <c r="I134" s="28"/>
      <c r="J134" s="30"/>
      <c r="K134" s="28"/>
      <c r="L134" s="30"/>
      <c r="M134" s="28"/>
      <c r="N134" s="30"/>
      <c r="O134" s="28"/>
    </row>
    <row r="135" spans="4:15" s="1" customFormat="1" ht="13.5">
      <c r="D135" s="30"/>
      <c r="E135" s="28"/>
      <c r="F135" s="30"/>
      <c r="G135" s="28"/>
      <c r="H135" s="30"/>
      <c r="I135" s="28"/>
      <c r="J135" s="30"/>
      <c r="K135" s="28"/>
      <c r="L135" s="30"/>
      <c r="M135" s="28"/>
      <c r="N135" s="30"/>
      <c r="O135" s="28"/>
    </row>
    <row r="136" spans="4:15" s="1" customFormat="1" ht="13.5">
      <c r="D136" s="30"/>
      <c r="E136" s="28"/>
      <c r="F136" s="30"/>
      <c r="G136" s="28"/>
      <c r="H136" s="30"/>
      <c r="I136" s="28"/>
      <c r="J136" s="30"/>
      <c r="K136" s="28"/>
      <c r="L136" s="30"/>
      <c r="M136" s="28"/>
      <c r="N136" s="30"/>
      <c r="O136" s="28"/>
    </row>
    <row r="137" spans="4:15" s="1" customFormat="1" ht="13.5">
      <c r="D137" s="30"/>
      <c r="E137" s="28"/>
      <c r="F137" s="30"/>
      <c r="G137" s="28"/>
      <c r="H137" s="30"/>
      <c r="I137" s="28"/>
      <c r="J137" s="30"/>
      <c r="K137" s="28"/>
      <c r="L137" s="30"/>
      <c r="M137" s="28"/>
      <c r="N137" s="30"/>
      <c r="O137" s="28"/>
    </row>
    <row r="138" spans="4:15" s="1" customFormat="1" ht="13.5">
      <c r="D138" s="30"/>
      <c r="E138" s="28"/>
      <c r="F138" s="30"/>
      <c r="G138" s="28"/>
      <c r="H138" s="30"/>
      <c r="I138" s="28"/>
      <c r="J138" s="30"/>
      <c r="K138" s="28"/>
      <c r="L138" s="30"/>
      <c r="M138" s="28"/>
      <c r="N138" s="30"/>
      <c r="O138" s="28"/>
    </row>
    <row r="139" spans="4:15" s="1" customFormat="1" ht="13.5">
      <c r="D139" s="30"/>
      <c r="E139" s="28"/>
      <c r="F139" s="30"/>
      <c r="G139" s="28"/>
      <c r="H139" s="30"/>
      <c r="I139" s="28"/>
      <c r="J139" s="30"/>
      <c r="K139" s="28"/>
      <c r="L139" s="30"/>
      <c r="M139" s="28"/>
      <c r="N139" s="30"/>
      <c r="O139" s="28"/>
    </row>
    <row r="140" spans="4:15" s="1" customFormat="1" ht="13.5">
      <c r="D140" s="30"/>
      <c r="E140" s="28"/>
      <c r="F140" s="30"/>
      <c r="G140" s="28"/>
      <c r="H140" s="30"/>
      <c r="I140" s="28"/>
      <c r="J140" s="30"/>
      <c r="K140" s="28"/>
      <c r="L140" s="30"/>
      <c r="M140" s="28"/>
      <c r="N140" s="30"/>
      <c r="O140" s="28"/>
    </row>
    <row r="141" spans="4:15" s="1" customFormat="1" ht="13.5">
      <c r="D141" s="30"/>
      <c r="E141" s="28"/>
      <c r="F141" s="30"/>
      <c r="G141" s="28"/>
      <c r="H141" s="30"/>
      <c r="I141" s="28"/>
      <c r="J141" s="30"/>
      <c r="K141" s="28"/>
      <c r="L141" s="30"/>
      <c r="M141" s="28"/>
      <c r="N141" s="30"/>
      <c r="O141" s="28"/>
    </row>
    <row r="142" spans="4:15" s="1" customFormat="1" ht="13.5">
      <c r="D142" s="30"/>
      <c r="E142" s="28"/>
      <c r="F142" s="30"/>
      <c r="G142" s="28"/>
      <c r="H142" s="30"/>
      <c r="I142" s="28"/>
      <c r="J142" s="30"/>
      <c r="K142" s="28"/>
      <c r="L142" s="30"/>
      <c r="M142" s="28"/>
      <c r="N142" s="30"/>
      <c r="O142" s="28"/>
    </row>
    <row r="143" spans="4:15" s="1" customFormat="1" ht="13.5">
      <c r="D143" s="30"/>
      <c r="E143" s="28"/>
      <c r="F143" s="30"/>
      <c r="G143" s="28"/>
      <c r="H143" s="30"/>
      <c r="I143" s="28"/>
      <c r="J143" s="30"/>
      <c r="K143" s="28"/>
      <c r="L143" s="30"/>
      <c r="M143" s="28"/>
      <c r="N143" s="30"/>
      <c r="O143" s="28"/>
    </row>
    <row r="144" spans="4:15" s="1" customFormat="1" ht="13.5">
      <c r="D144" s="30"/>
      <c r="E144" s="28"/>
      <c r="F144" s="30"/>
      <c r="G144" s="28"/>
      <c r="H144" s="30"/>
      <c r="I144" s="28"/>
      <c r="J144" s="30"/>
      <c r="K144" s="28"/>
      <c r="L144" s="30"/>
      <c r="M144" s="28"/>
      <c r="N144" s="30"/>
      <c r="O144" s="28"/>
    </row>
    <row r="145" spans="4:15" s="1" customFormat="1" ht="13.5">
      <c r="D145" s="30"/>
      <c r="E145" s="28"/>
      <c r="F145" s="30"/>
      <c r="G145" s="28"/>
      <c r="H145" s="30"/>
      <c r="I145" s="28"/>
      <c r="J145" s="30"/>
      <c r="K145" s="28"/>
      <c r="L145" s="30"/>
      <c r="M145" s="28"/>
      <c r="N145" s="30"/>
      <c r="O145" s="28"/>
    </row>
    <row r="146" spans="4:15" s="1" customFormat="1" ht="13.5">
      <c r="D146" s="30"/>
      <c r="E146" s="28"/>
      <c r="F146" s="30"/>
      <c r="G146" s="28"/>
      <c r="H146" s="30"/>
      <c r="I146" s="28"/>
      <c r="J146" s="30"/>
      <c r="K146" s="28"/>
      <c r="L146" s="30"/>
      <c r="M146" s="28"/>
      <c r="N146" s="30"/>
      <c r="O146" s="28"/>
    </row>
    <row r="147" spans="4:15" s="1" customFormat="1" ht="13.5">
      <c r="D147" s="30"/>
      <c r="E147" s="28"/>
      <c r="F147" s="30"/>
      <c r="G147" s="28"/>
      <c r="H147" s="30"/>
      <c r="I147" s="28"/>
      <c r="J147" s="30"/>
      <c r="K147" s="28"/>
      <c r="L147" s="30"/>
      <c r="M147" s="28"/>
      <c r="N147" s="30"/>
      <c r="O147" s="28"/>
    </row>
    <row r="148" spans="4:15" s="1" customFormat="1" ht="13.5">
      <c r="D148" s="30"/>
      <c r="E148" s="28"/>
      <c r="F148" s="30"/>
      <c r="G148" s="28"/>
      <c r="H148" s="30"/>
      <c r="I148" s="28"/>
      <c r="J148" s="30"/>
      <c r="K148" s="28"/>
      <c r="L148" s="30"/>
      <c r="M148" s="28"/>
      <c r="N148" s="30"/>
      <c r="O148" s="28"/>
    </row>
    <row r="149" spans="4:15" s="1" customFormat="1" ht="13.5">
      <c r="D149" s="30"/>
      <c r="E149" s="28"/>
      <c r="F149" s="30"/>
      <c r="G149" s="28"/>
      <c r="H149" s="30"/>
      <c r="I149" s="28"/>
      <c r="J149" s="30"/>
      <c r="K149" s="28"/>
      <c r="L149" s="30"/>
      <c r="M149" s="28"/>
      <c r="N149" s="30"/>
      <c r="O149" s="28"/>
    </row>
    <row r="150" spans="4:15" s="1" customFormat="1" ht="13.5">
      <c r="D150" s="30"/>
      <c r="E150" s="28"/>
      <c r="F150" s="30"/>
      <c r="G150" s="28"/>
      <c r="H150" s="30"/>
      <c r="I150" s="28"/>
      <c r="J150" s="30"/>
      <c r="K150" s="28"/>
      <c r="L150" s="30"/>
      <c r="M150" s="28"/>
      <c r="N150" s="30"/>
      <c r="O150" s="28"/>
    </row>
    <row r="151" spans="4:15" s="1" customFormat="1" ht="13.5">
      <c r="D151" s="30"/>
      <c r="E151" s="28"/>
      <c r="F151" s="30"/>
      <c r="G151" s="28"/>
      <c r="H151" s="30"/>
      <c r="I151" s="28"/>
      <c r="J151" s="30"/>
      <c r="K151" s="28"/>
      <c r="L151" s="30"/>
      <c r="M151" s="28"/>
      <c r="N151" s="30"/>
      <c r="O151" s="28"/>
    </row>
    <row r="152" spans="4:15" s="1" customFormat="1" ht="13.5">
      <c r="D152" s="30"/>
      <c r="E152" s="28"/>
      <c r="F152" s="30"/>
      <c r="G152" s="28"/>
      <c r="H152" s="30"/>
      <c r="I152" s="28"/>
      <c r="J152" s="30"/>
      <c r="K152" s="28"/>
      <c r="L152" s="30"/>
      <c r="M152" s="28"/>
      <c r="N152" s="30"/>
      <c r="O152" s="28"/>
    </row>
    <row r="153" spans="4:15" s="1" customFormat="1" ht="13.5">
      <c r="D153" s="30"/>
      <c r="E153" s="28"/>
      <c r="F153" s="30"/>
      <c r="G153" s="28"/>
      <c r="H153" s="30"/>
      <c r="I153" s="28"/>
      <c r="J153" s="30"/>
      <c r="K153" s="28"/>
      <c r="L153" s="30"/>
      <c r="M153" s="28"/>
      <c r="N153" s="30"/>
      <c r="O153" s="28"/>
    </row>
    <row r="154" spans="4:15" s="1" customFormat="1" ht="13.5">
      <c r="D154" s="30"/>
      <c r="E154" s="28"/>
      <c r="F154" s="30"/>
      <c r="G154" s="28"/>
      <c r="H154" s="30"/>
      <c r="I154" s="28"/>
      <c r="J154" s="30"/>
      <c r="K154" s="28"/>
      <c r="L154" s="30"/>
      <c r="M154" s="28"/>
      <c r="N154" s="30"/>
      <c r="O154" s="28"/>
    </row>
    <row r="155" spans="4:15" s="1" customFormat="1" ht="13.5">
      <c r="D155" s="30"/>
      <c r="E155" s="28"/>
      <c r="F155" s="30"/>
      <c r="G155" s="28"/>
      <c r="H155" s="30"/>
      <c r="I155" s="28"/>
      <c r="J155" s="30"/>
      <c r="K155" s="28"/>
      <c r="L155" s="30"/>
      <c r="M155" s="28"/>
      <c r="N155" s="30"/>
      <c r="O155" s="28"/>
    </row>
    <row r="156" spans="4:15" s="1" customFormat="1" ht="13.5">
      <c r="D156" s="30"/>
      <c r="E156" s="28"/>
      <c r="F156" s="30"/>
      <c r="G156" s="28"/>
      <c r="H156" s="30"/>
      <c r="I156" s="28"/>
      <c r="J156" s="30"/>
      <c r="K156" s="28"/>
      <c r="L156" s="30"/>
      <c r="M156" s="28"/>
      <c r="N156" s="30"/>
      <c r="O156" s="28"/>
    </row>
    <row r="157" spans="4:15" s="1" customFormat="1" ht="13.5">
      <c r="D157" s="30"/>
      <c r="E157" s="28"/>
      <c r="F157" s="30"/>
      <c r="G157" s="28"/>
      <c r="H157" s="30"/>
      <c r="I157" s="28"/>
      <c r="J157" s="30"/>
      <c r="K157" s="28"/>
      <c r="L157" s="30"/>
      <c r="M157" s="28"/>
      <c r="N157" s="30"/>
      <c r="O157" s="28"/>
    </row>
    <row r="158" spans="4:15" s="1" customFormat="1" ht="13.5">
      <c r="D158" s="30"/>
      <c r="E158" s="28"/>
      <c r="F158" s="30"/>
      <c r="G158" s="28"/>
      <c r="H158" s="30"/>
      <c r="I158" s="28"/>
      <c r="J158" s="30"/>
      <c r="K158" s="28"/>
      <c r="L158" s="30"/>
      <c r="M158" s="28"/>
      <c r="N158" s="30"/>
      <c r="O158" s="28"/>
    </row>
    <row r="159" spans="4:15" s="1" customFormat="1" ht="13.5">
      <c r="D159" s="30"/>
      <c r="E159" s="28"/>
      <c r="F159" s="30"/>
      <c r="G159" s="28"/>
      <c r="H159" s="30"/>
      <c r="I159" s="28"/>
      <c r="J159" s="30"/>
      <c r="K159" s="28"/>
      <c r="L159" s="30"/>
      <c r="M159" s="28"/>
      <c r="N159" s="30"/>
      <c r="O159" s="28"/>
    </row>
    <row r="160" spans="4:15" s="1" customFormat="1" ht="13.5">
      <c r="D160" s="30"/>
      <c r="E160" s="28"/>
      <c r="F160" s="30"/>
      <c r="G160" s="28"/>
      <c r="H160" s="30"/>
      <c r="I160" s="28"/>
      <c r="J160" s="30"/>
      <c r="K160" s="28"/>
      <c r="L160" s="30"/>
      <c r="M160" s="28"/>
      <c r="N160" s="30"/>
      <c r="O160" s="28"/>
    </row>
    <row r="161" spans="4:15" s="1" customFormat="1" ht="13.5">
      <c r="D161" s="30"/>
      <c r="E161" s="28"/>
      <c r="F161" s="30"/>
      <c r="G161" s="28"/>
      <c r="H161" s="30"/>
      <c r="I161" s="28"/>
      <c r="J161" s="30"/>
      <c r="K161" s="28"/>
      <c r="L161" s="30"/>
      <c r="M161" s="28"/>
      <c r="N161" s="30"/>
      <c r="O161" s="28"/>
    </row>
    <row r="162" spans="4:15" s="1" customFormat="1" ht="13.5">
      <c r="D162" s="30"/>
      <c r="E162" s="28"/>
      <c r="F162" s="30"/>
      <c r="G162" s="28"/>
      <c r="H162" s="30"/>
      <c r="I162" s="28"/>
      <c r="J162" s="30"/>
      <c r="K162" s="28"/>
      <c r="L162" s="30"/>
      <c r="M162" s="28"/>
      <c r="N162" s="30"/>
      <c r="O162" s="28"/>
    </row>
    <row r="163" spans="4:15" s="1" customFormat="1" ht="13.5">
      <c r="D163" s="30"/>
      <c r="E163" s="28"/>
      <c r="F163" s="30"/>
      <c r="G163" s="28"/>
      <c r="H163" s="30"/>
      <c r="I163" s="28"/>
      <c r="J163" s="30"/>
      <c r="K163" s="28"/>
      <c r="L163" s="30"/>
      <c r="M163" s="28"/>
      <c r="N163" s="30"/>
      <c r="O163" s="28"/>
    </row>
    <row r="164" spans="4:15" s="1" customFormat="1" ht="13.5">
      <c r="D164" s="30"/>
      <c r="E164" s="28"/>
      <c r="F164" s="30"/>
      <c r="G164" s="28"/>
      <c r="H164" s="30"/>
      <c r="I164" s="28"/>
      <c r="J164" s="30"/>
      <c r="K164" s="28"/>
      <c r="L164" s="30"/>
      <c r="M164" s="28"/>
      <c r="N164" s="30"/>
      <c r="O164" s="28"/>
    </row>
    <row r="165" spans="4:15" s="1" customFormat="1" ht="13.5">
      <c r="D165" s="30"/>
      <c r="E165" s="28"/>
      <c r="F165" s="30"/>
      <c r="G165" s="28"/>
      <c r="H165" s="30"/>
      <c r="I165" s="28"/>
      <c r="J165" s="30"/>
      <c r="K165" s="28"/>
      <c r="L165" s="30"/>
      <c r="M165" s="28"/>
      <c r="N165" s="30"/>
      <c r="O165" s="28"/>
    </row>
    <row r="166" spans="4:15" s="1" customFormat="1" ht="13.5">
      <c r="D166" s="30"/>
      <c r="E166" s="28"/>
      <c r="F166" s="30"/>
      <c r="G166" s="28"/>
      <c r="H166" s="30"/>
      <c r="I166" s="28"/>
      <c r="J166" s="30"/>
      <c r="K166" s="28"/>
      <c r="L166" s="30"/>
      <c r="M166" s="28"/>
      <c r="N166" s="30"/>
      <c r="O166" s="28"/>
    </row>
    <row r="167" spans="4:15" s="1" customFormat="1" ht="13.5">
      <c r="D167" s="30"/>
      <c r="E167" s="28"/>
      <c r="F167" s="30"/>
      <c r="G167" s="28"/>
      <c r="H167" s="30"/>
      <c r="I167" s="28"/>
      <c r="J167" s="30"/>
      <c r="K167" s="28"/>
      <c r="L167" s="30"/>
      <c r="M167" s="28"/>
      <c r="N167" s="30"/>
      <c r="O167" s="28"/>
    </row>
    <row r="168" spans="4:15" s="1" customFormat="1" ht="13.5">
      <c r="D168" s="30"/>
      <c r="E168" s="28"/>
      <c r="F168" s="30"/>
      <c r="G168" s="28"/>
      <c r="H168" s="30"/>
      <c r="I168" s="28"/>
      <c r="J168" s="30"/>
      <c r="K168" s="28"/>
      <c r="L168" s="30"/>
      <c r="M168" s="28"/>
      <c r="N168" s="30"/>
      <c r="O168" s="28"/>
    </row>
    <row r="169" spans="4:15" s="1" customFormat="1" ht="13.5">
      <c r="D169" s="30"/>
      <c r="E169" s="28"/>
      <c r="F169" s="30"/>
      <c r="G169" s="28"/>
      <c r="H169" s="30"/>
      <c r="I169" s="28"/>
      <c r="J169" s="30"/>
      <c r="K169" s="28"/>
      <c r="L169" s="30"/>
      <c r="M169" s="28"/>
      <c r="N169" s="30"/>
      <c r="O169" s="28"/>
    </row>
    <row r="170" spans="4:15" s="1" customFormat="1" ht="13.5">
      <c r="D170" s="30"/>
      <c r="E170" s="28"/>
      <c r="F170" s="30"/>
      <c r="G170" s="28"/>
      <c r="H170" s="30"/>
      <c r="I170" s="28"/>
      <c r="J170" s="30"/>
      <c r="K170" s="28"/>
      <c r="L170" s="30"/>
      <c r="M170" s="28"/>
      <c r="N170" s="30"/>
      <c r="O170" s="28"/>
    </row>
    <row r="171" spans="4:15" s="1" customFormat="1" ht="13.5">
      <c r="D171" s="30"/>
      <c r="E171" s="28"/>
      <c r="F171" s="30"/>
      <c r="G171" s="28"/>
      <c r="H171" s="30"/>
      <c r="I171" s="28"/>
      <c r="J171" s="30"/>
      <c r="K171" s="28"/>
      <c r="L171" s="30"/>
      <c r="M171" s="28"/>
      <c r="N171" s="30"/>
      <c r="O171" s="28"/>
    </row>
    <row r="172" spans="4:15" s="1" customFormat="1" ht="13.5">
      <c r="D172" s="30"/>
      <c r="E172" s="28"/>
      <c r="F172" s="30"/>
      <c r="G172" s="28"/>
      <c r="H172" s="30"/>
      <c r="I172" s="28"/>
      <c r="J172" s="30"/>
      <c r="K172" s="28"/>
      <c r="L172" s="30"/>
      <c r="M172" s="28"/>
      <c r="N172" s="30"/>
      <c r="O172" s="28"/>
    </row>
    <row r="173" spans="4:15" s="1" customFormat="1" ht="13.5">
      <c r="D173" s="30"/>
      <c r="E173" s="28"/>
      <c r="F173" s="30"/>
      <c r="G173" s="28"/>
      <c r="H173" s="30"/>
      <c r="I173" s="28"/>
      <c r="J173" s="30"/>
      <c r="K173" s="28"/>
      <c r="L173" s="30"/>
      <c r="M173" s="28"/>
      <c r="N173" s="30"/>
      <c r="O173" s="28"/>
    </row>
    <row r="174" spans="4:15" s="1" customFormat="1" ht="13.5">
      <c r="D174" s="30"/>
      <c r="E174" s="28"/>
      <c r="F174" s="30"/>
      <c r="G174" s="28"/>
      <c r="H174" s="30"/>
      <c r="I174" s="28"/>
      <c r="J174" s="30"/>
      <c r="K174" s="28"/>
      <c r="L174" s="30"/>
      <c r="M174" s="28"/>
      <c r="N174" s="30"/>
      <c r="O174" s="28"/>
    </row>
    <row r="175" spans="4:15" s="1" customFormat="1" ht="13.5">
      <c r="D175" s="30"/>
      <c r="E175" s="28"/>
      <c r="F175" s="30"/>
      <c r="G175" s="28"/>
      <c r="H175" s="30"/>
      <c r="I175" s="28"/>
      <c r="J175" s="30"/>
      <c r="K175" s="28"/>
      <c r="L175" s="30"/>
      <c r="M175" s="28"/>
      <c r="N175" s="30"/>
      <c r="O175" s="28"/>
    </row>
    <row r="176" spans="4:15" s="1" customFormat="1" ht="13.5">
      <c r="D176" s="30"/>
      <c r="E176" s="28"/>
      <c r="F176" s="30"/>
      <c r="G176" s="28"/>
      <c r="H176" s="30"/>
      <c r="I176" s="28"/>
      <c r="J176" s="30"/>
      <c r="K176" s="28"/>
      <c r="L176" s="30"/>
      <c r="M176" s="28"/>
      <c r="N176" s="30"/>
      <c r="O176" s="28"/>
    </row>
    <row r="177" spans="4:15" s="1" customFormat="1" ht="13.5">
      <c r="D177" s="30"/>
      <c r="E177" s="28"/>
      <c r="F177" s="30"/>
      <c r="G177" s="28"/>
      <c r="H177" s="30"/>
      <c r="I177" s="28"/>
      <c r="J177" s="30"/>
      <c r="K177" s="28"/>
      <c r="L177" s="30"/>
      <c r="M177" s="28"/>
      <c r="N177" s="30"/>
      <c r="O177" s="28"/>
    </row>
    <row r="178" spans="4:15" s="1" customFormat="1" ht="13.5">
      <c r="D178" s="30"/>
      <c r="E178" s="28"/>
      <c r="F178" s="30"/>
      <c r="G178" s="28"/>
      <c r="H178" s="30"/>
      <c r="I178" s="28"/>
      <c r="J178" s="30"/>
      <c r="K178" s="28"/>
      <c r="L178" s="30"/>
      <c r="M178" s="28"/>
      <c r="N178" s="30"/>
      <c r="O178" s="28"/>
    </row>
    <row r="179" spans="4:15" s="1" customFormat="1" ht="13.5">
      <c r="D179" s="30"/>
      <c r="E179" s="28"/>
      <c r="F179" s="30"/>
      <c r="G179" s="28"/>
      <c r="H179" s="30"/>
      <c r="I179" s="28"/>
      <c r="J179" s="30"/>
      <c r="K179" s="28"/>
      <c r="L179" s="30"/>
      <c r="M179" s="28"/>
      <c r="N179" s="30"/>
      <c r="O179" s="28"/>
    </row>
    <row r="180" spans="4:15" s="1" customFormat="1" ht="13.5">
      <c r="D180" s="30"/>
      <c r="E180" s="28"/>
      <c r="F180" s="30"/>
      <c r="G180" s="28"/>
      <c r="H180" s="30"/>
      <c r="I180" s="28"/>
      <c r="J180" s="30"/>
      <c r="K180" s="28"/>
      <c r="L180" s="30"/>
      <c r="M180" s="28"/>
      <c r="N180" s="30"/>
      <c r="O180" s="28"/>
    </row>
    <row r="181" spans="4:15" s="1" customFormat="1" ht="13.5">
      <c r="D181" s="30"/>
      <c r="E181" s="28"/>
      <c r="F181" s="30"/>
      <c r="G181" s="28"/>
      <c r="H181" s="30"/>
      <c r="I181" s="28"/>
      <c r="J181" s="30"/>
      <c r="K181" s="28"/>
      <c r="L181" s="30"/>
      <c r="M181" s="28"/>
      <c r="N181" s="30"/>
      <c r="O181" s="28"/>
    </row>
    <row r="182" spans="4:15" s="1" customFormat="1" ht="13.5">
      <c r="D182" s="30"/>
      <c r="E182" s="28"/>
      <c r="F182" s="30"/>
      <c r="G182" s="28"/>
      <c r="H182" s="30"/>
      <c r="I182" s="28"/>
      <c r="J182" s="30"/>
      <c r="K182" s="28"/>
      <c r="L182" s="30"/>
      <c r="M182" s="28"/>
      <c r="N182" s="30"/>
      <c r="O182" s="28"/>
    </row>
    <row r="183" spans="4:15" s="1" customFormat="1" ht="13.5">
      <c r="D183" s="30"/>
      <c r="E183" s="28"/>
      <c r="F183" s="30"/>
      <c r="G183" s="28"/>
      <c r="H183" s="30"/>
      <c r="I183" s="28"/>
      <c r="J183" s="30"/>
      <c r="K183" s="28"/>
      <c r="L183" s="30"/>
      <c r="M183" s="28"/>
      <c r="N183" s="30"/>
      <c r="O183" s="28"/>
    </row>
    <row r="184" spans="4:15" s="1" customFormat="1" ht="13.5">
      <c r="D184" s="30"/>
      <c r="E184" s="28"/>
      <c r="F184" s="30"/>
      <c r="G184" s="28"/>
      <c r="H184" s="30"/>
      <c r="I184" s="28"/>
      <c r="J184" s="30"/>
      <c r="K184" s="28"/>
      <c r="L184" s="30"/>
      <c r="M184" s="28"/>
      <c r="N184" s="30"/>
      <c r="O184" s="28"/>
    </row>
    <row r="185" spans="4:15" s="1" customFormat="1" ht="13.5">
      <c r="D185" s="30"/>
      <c r="E185" s="28"/>
      <c r="F185" s="30"/>
      <c r="G185" s="28"/>
      <c r="H185" s="30"/>
      <c r="I185" s="28"/>
      <c r="J185" s="30"/>
      <c r="K185" s="28"/>
      <c r="L185" s="30"/>
      <c r="M185" s="28"/>
      <c r="N185" s="30"/>
      <c r="O185" s="28"/>
    </row>
    <row r="186" spans="4:15" s="1" customFormat="1" ht="13.5">
      <c r="D186" s="30"/>
      <c r="E186" s="28"/>
      <c r="F186" s="30"/>
      <c r="G186" s="28"/>
      <c r="H186" s="30"/>
      <c r="I186" s="28"/>
      <c r="J186" s="30"/>
      <c r="K186" s="28"/>
      <c r="L186" s="30"/>
      <c r="M186" s="28"/>
      <c r="N186" s="30"/>
      <c r="O186" s="28"/>
    </row>
    <row r="187" spans="4:15" s="1" customFormat="1" ht="13.5">
      <c r="D187" s="30"/>
      <c r="E187" s="28"/>
      <c r="F187" s="30"/>
      <c r="G187" s="28"/>
      <c r="H187" s="30"/>
      <c r="I187" s="28"/>
      <c r="J187" s="30"/>
      <c r="K187" s="28"/>
      <c r="L187" s="30"/>
      <c r="M187" s="28"/>
      <c r="N187" s="30"/>
      <c r="O187" s="28"/>
    </row>
    <row r="188" spans="4:15" s="1" customFormat="1" ht="13.5">
      <c r="D188" s="30"/>
      <c r="E188" s="28"/>
      <c r="F188" s="30"/>
      <c r="G188" s="28"/>
      <c r="H188" s="30"/>
      <c r="I188" s="28"/>
      <c r="J188" s="30"/>
      <c r="K188" s="28"/>
      <c r="L188" s="30"/>
      <c r="M188" s="28"/>
      <c r="N188" s="30"/>
      <c r="O188" s="28"/>
    </row>
    <row r="189" spans="4:15" s="1" customFormat="1" ht="13.5">
      <c r="D189" s="30"/>
      <c r="E189" s="28"/>
      <c r="F189" s="30"/>
      <c r="G189" s="28"/>
      <c r="H189" s="30"/>
      <c r="I189" s="28"/>
      <c r="J189" s="30"/>
      <c r="K189" s="28"/>
      <c r="L189" s="30"/>
      <c r="M189" s="28"/>
      <c r="N189" s="30"/>
      <c r="O189" s="28"/>
    </row>
    <row r="190" spans="4:15" s="1" customFormat="1" ht="13.5">
      <c r="D190" s="30"/>
      <c r="E190" s="28"/>
      <c r="F190" s="30"/>
      <c r="G190" s="28"/>
      <c r="H190" s="30"/>
      <c r="I190" s="28"/>
      <c r="J190" s="30"/>
      <c r="K190" s="28"/>
      <c r="L190" s="30"/>
      <c r="M190" s="28"/>
      <c r="N190" s="30"/>
      <c r="O190" s="28"/>
    </row>
    <row r="191" spans="4:15" s="1" customFormat="1" ht="13.5">
      <c r="D191" s="30"/>
      <c r="E191" s="28"/>
      <c r="F191" s="30"/>
      <c r="G191" s="28"/>
      <c r="H191" s="30"/>
      <c r="I191" s="28"/>
      <c r="J191" s="30"/>
      <c r="K191" s="28"/>
      <c r="L191" s="30"/>
      <c r="M191" s="28"/>
      <c r="N191" s="30"/>
      <c r="O191" s="28"/>
    </row>
    <row r="192" spans="4:15" s="1" customFormat="1" ht="13.5">
      <c r="D192" s="30"/>
      <c r="E192" s="28"/>
      <c r="F192" s="30"/>
      <c r="G192" s="28"/>
      <c r="H192" s="30"/>
      <c r="I192" s="28"/>
      <c r="J192" s="30"/>
      <c r="K192" s="28"/>
      <c r="L192" s="30"/>
      <c r="M192" s="28"/>
      <c r="N192" s="30"/>
      <c r="O192" s="28"/>
    </row>
    <row r="193" spans="4:15" s="1" customFormat="1" ht="13.5">
      <c r="D193" s="30"/>
      <c r="E193" s="28"/>
      <c r="F193" s="30"/>
      <c r="G193" s="28"/>
      <c r="H193" s="30"/>
      <c r="I193" s="28"/>
      <c r="J193" s="30"/>
      <c r="K193" s="28"/>
      <c r="L193" s="30"/>
      <c r="M193" s="28"/>
      <c r="N193" s="30"/>
      <c r="O193" s="28"/>
    </row>
    <row r="194" spans="4:15" s="1" customFormat="1" ht="13.5">
      <c r="D194" s="30"/>
      <c r="E194" s="28"/>
      <c r="F194" s="30"/>
      <c r="G194" s="28"/>
      <c r="H194" s="30"/>
      <c r="I194" s="28"/>
      <c r="J194" s="30"/>
      <c r="K194" s="28"/>
      <c r="L194" s="30"/>
      <c r="M194" s="28"/>
      <c r="N194" s="30"/>
      <c r="O194" s="28"/>
    </row>
    <row r="195" spans="4:15" s="1" customFormat="1" ht="13.5">
      <c r="D195" s="30"/>
      <c r="E195" s="28"/>
      <c r="F195" s="30"/>
      <c r="G195" s="28"/>
      <c r="H195" s="30"/>
      <c r="I195" s="28"/>
      <c r="J195" s="30"/>
      <c r="K195" s="28"/>
      <c r="L195" s="30"/>
      <c r="M195" s="28"/>
      <c r="N195" s="30"/>
      <c r="O195" s="28"/>
    </row>
    <row r="196" spans="4:15" s="1" customFormat="1" ht="13.5">
      <c r="D196" s="30"/>
      <c r="E196" s="28"/>
      <c r="F196" s="30"/>
      <c r="G196" s="28"/>
      <c r="H196" s="30"/>
      <c r="I196" s="28"/>
      <c r="J196" s="30"/>
      <c r="K196" s="28"/>
      <c r="L196" s="30"/>
      <c r="M196" s="28"/>
      <c r="N196" s="30"/>
      <c r="O196" s="28"/>
    </row>
    <row r="197" spans="4:15" s="1" customFormat="1" ht="13.5">
      <c r="D197" s="30"/>
      <c r="E197" s="28"/>
      <c r="F197" s="30"/>
      <c r="G197" s="28"/>
      <c r="H197" s="30"/>
      <c r="I197" s="28"/>
      <c r="J197" s="30"/>
      <c r="K197" s="28"/>
      <c r="L197" s="30"/>
      <c r="M197" s="28"/>
      <c r="N197" s="30"/>
      <c r="O197" s="28"/>
    </row>
    <row r="198" spans="4:15" s="1" customFormat="1" ht="13.5">
      <c r="D198" s="30"/>
      <c r="E198" s="28"/>
      <c r="F198" s="30"/>
      <c r="G198" s="28"/>
      <c r="H198" s="30"/>
      <c r="I198" s="28"/>
      <c r="J198" s="30"/>
      <c r="K198" s="28"/>
      <c r="L198" s="30"/>
      <c r="M198" s="28"/>
      <c r="N198" s="30"/>
      <c r="O198" s="28"/>
    </row>
    <row r="199" spans="4:15" s="1" customFormat="1" ht="13.5">
      <c r="D199" s="30"/>
      <c r="E199" s="28"/>
      <c r="F199" s="30"/>
      <c r="G199" s="28"/>
      <c r="H199" s="30"/>
      <c r="I199" s="28"/>
      <c r="J199" s="30"/>
      <c r="K199" s="28"/>
      <c r="L199" s="30"/>
      <c r="M199" s="28"/>
      <c r="N199" s="30"/>
      <c r="O199" s="28"/>
    </row>
    <row r="200" spans="4:15" s="1" customFormat="1" ht="13.5">
      <c r="D200" s="30"/>
      <c r="E200" s="28"/>
      <c r="F200" s="30"/>
      <c r="G200" s="28"/>
      <c r="H200" s="30"/>
      <c r="I200" s="28"/>
      <c r="J200" s="30"/>
      <c r="K200" s="28"/>
      <c r="L200" s="30"/>
      <c r="M200" s="28"/>
      <c r="N200" s="30"/>
      <c r="O200" s="28"/>
    </row>
    <row r="201" spans="4:15" s="1" customFormat="1" ht="13.5">
      <c r="D201" s="30"/>
      <c r="E201" s="28"/>
      <c r="F201" s="30"/>
      <c r="G201" s="28"/>
      <c r="H201" s="30"/>
      <c r="I201" s="28"/>
      <c r="J201" s="30"/>
      <c r="K201" s="28"/>
      <c r="L201" s="30"/>
      <c r="M201" s="28"/>
      <c r="N201" s="30"/>
      <c r="O201" s="28"/>
    </row>
    <row r="202" spans="4:15" s="1" customFormat="1" ht="13.5">
      <c r="D202" s="30"/>
      <c r="E202" s="28"/>
      <c r="F202" s="30"/>
      <c r="G202" s="28"/>
      <c r="H202" s="30"/>
      <c r="I202" s="28"/>
      <c r="J202" s="30"/>
      <c r="K202" s="28"/>
      <c r="L202" s="30"/>
      <c r="M202" s="28"/>
      <c r="N202" s="30"/>
      <c r="O202" s="28"/>
    </row>
    <row r="203" spans="4:15" s="1" customFormat="1" ht="13.5">
      <c r="D203" s="30"/>
      <c r="E203" s="28"/>
      <c r="F203" s="30"/>
      <c r="G203" s="28"/>
      <c r="H203" s="30"/>
      <c r="I203" s="28"/>
      <c r="J203" s="30"/>
      <c r="K203" s="28"/>
      <c r="L203" s="30"/>
      <c r="M203" s="28"/>
      <c r="N203" s="30"/>
      <c r="O203" s="28"/>
    </row>
    <row r="204" spans="4:15" s="1" customFormat="1" ht="13.5">
      <c r="D204" s="30"/>
      <c r="E204" s="28"/>
      <c r="F204" s="30"/>
      <c r="G204" s="28"/>
      <c r="H204" s="30"/>
      <c r="I204" s="28"/>
      <c r="J204" s="30"/>
      <c r="K204" s="28"/>
      <c r="L204" s="30"/>
      <c r="M204" s="28"/>
      <c r="N204" s="30"/>
      <c r="O204" s="28"/>
    </row>
    <row r="205" spans="4:15" s="1" customFormat="1" ht="13.5">
      <c r="D205" s="30"/>
      <c r="E205" s="28"/>
      <c r="F205" s="30"/>
      <c r="G205" s="28"/>
      <c r="H205" s="30"/>
      <c r="I205" s="28"/>
      <c r="J205" s="30"/>
      <c r="K205" s="28"/>
      <c r="L205" s="30"/>
      <c r="M205" s="28"/>
      <c r="N205" s="30"/>
      <c r="O205" s="28"/>
    </row>
    <row r="206" spans="4:15" s="1" customFormat="1" ht="13.5">
      <c r="D206" s="30"/>
      <c r="E206" s="28"/>
      <c r="F206" s="30"/>
      <c r="G206" s="28"/>
      <c r="H206" s="30"/>
      <c r="I206" s="28"/>
      <c r="J206" s="30"/>
      <c r="K206" s="28"/>
      <c r="L206" s="30"/>
      <c r="M206" s="28"/>
      <c r="N206" s="30"/>
      <c r="O206" s="28"/>
    </row>
    <row r="207" spans="4:15" s="1" customFormat="1" ht="13.5">
      <c r="D207" s="30"/>
      <c r="E207" s="28"/>
      <c r="F207" s="30"/>
      <c r="G207" s="28"/>
      <c r="H207" s="30"/>
      <c r="I207" s="28"/>
      <c r="J207" s="30"/>
      <c r="K207" s="28"/>
      <c r="L207" s="30"/>
      <c r="M207" s="28"/>
      <c r="N207" s="30"/>
      <c r="O207" s="28"/>
    </row>
    <row r="208" spans="4:15" s="1" customFormat="1" ht="13.5">
      <c r="D208" s="30"/>
      <c r="E208" s="28"/>
      <c r="F208" s="30"/>
      <c r="G208" s="28"/>
      <c r="H208" s="30"/>
      <c r="I208" s="28"/>
      <c r="J208" s="30"/>
      <c r="K208" s="28"/>
      <c r="L208" s="30"/>
      <c r="M208" s="28"/>
      <c r="N208" s="30"/>
      <c r="O208" s="28"/>
    </row>
    <row r="209" spans="4:15" s="1" customFormat="1" ht="13.5">
      <c r="D209" s="30"/>
      <c r="E209" s="28"/>
      <c r="F209" s="30"/>
      <c r="G209" s="28"/>
      <c r="H209" s="30"/>
      <c r="I209" s="28"/>
      <c r="J209" s="30"/>
      <c r="K209" s="28"/>
      <c r="L209" s="30"/>
      <c r="M209" s="28"/>
      <c r="N209" s="30"/>
      <c r="O209" s="28"/>
    </row>
    <row r="210" spans="4:15" s="1" customFormat="1" ht="13.5">
      <c r="D210" s="30"/>
      <c r="E210" s="28"/>
      <c r="F210" s="30"/>
      <c r="G210" s="28"/>
      <c r="H210" s="30"/>
      <c r="I210" s="28"/>
      <c r="J210" s="30"/>
      <c r="K210" s="28"/>
      <c r="L210" s="30"/>
      <c r="M210" s="28"/>
      <c r="N210" s="30"/>
      <c r="O210" s="28"/>
    </row>
    <row r="211" spans="4:15" s="1" customFormat="1" ht="13.5">
      <c r="D211" s="30"/>
      <c r="E211" s="28"/>
      <c r="F211" s="30"/>
      <c r="G211" s="28"/>
      <c r="H211" s="30"/>
      <c r="I211" s="28"/>
      <c r="J211" s="30"/>
      <c r="K211" s="28"/>
      <c r="L211" s="30"/>
      <c r="M211" s="28"/>
      <c r="N211" s="30"/>
      <c r="O211" s="28"/>
    </row>
    <row r="212" spans="4:15" s="1" customFormat="1" ht="13.5">
      <c r="D212" s="30"/>
      <c r="E212" s="28"/>
      <c r="F212" s="30"/>
      <c r="G212" s="28"/>
      <c r="H212" s="30"/>
      <c r="I212" s="28"/>
      <c r="J212" s="30"/>
      <c r="K212" s="28"/>
      <c r="L212" s="30"/>
      <c r="M212" s="28"/>
      <c r="N212" s="30"/>
      <c r="O212" s="28"/>
    </row>
    <row r="213" spans="4:15" s="1" customFormat="1" ht="13.5">
      <c r="D213" s="30"/>
      <c r="E213" s="28"/>
      <c r="F213" s="30"/>
      <c r="G213" s="28"/>
      <c r="H213" s="30"/>
      <c r="I213" s="28"/>
      <c r="J213" s="30"/>
      <c r="K213" s="28"/>
      <c r="L213" s="30"/>
      <c r="M213" s="28"/>
      <c r="N213" s="30"/>
      <c r="O213" s="28"/>
    </row>
    <row r="214" spans="4:15" s="1" customFormat="1" ht="13.5">
      <c r="D214" s="30"/>
      <c r="E214" s="28"/>
      <c r="F214" s="30"/>
      <c r="G214" s="28"/>
      <c r="H214" s="30"/>
      <c r="I214" s="28"/>
      <c r="J214" s="30"/>
      <c r="K214" s="28"/>
      <c r="L214" s="30"/>
      <c r="M214" s="28"/>
      <c r="N214" s="30"/>
      <c r="O214" s="28"/>
    </row>
    <row r="215" spans="4:15" s="1" customFormat="1" ht="13.5">
      <c r="D215" s="30"/>
      <c r="E215" s="28"/>
      <c r="F215" s="30"/>
      <c r="G215" s="28"/>
      <c r="H215" s="30"/>
      <c r="I215" s="28"/>
      <c r="J215" s="30"/>
      <c r="K215" s="28"/>
      <c r="L215" s="30"/>
      <c r="M215" s="28"/>
      <c r="N215" s="30"/>
      <c r="O215" s="28"/>
    </row>
    <row r="216" spans="4:15" s="1" customFormat="1" ht="13.5">
      <c r="D216" s="30"/>
      <c r="E216" s="28"/>
      <c r="F216" s="30"/>
      <c r="G216" s="28"/>
      <c r="H216" s="30"/>
      <c r="I216" s="28"/>
      <c r="J216" s="30"/>
      <c r="K216" s="28"/>
      <c r="L216" s="30"/>
      <c r="M216" s="28"/>
      <c r="N216" s="30"/>
      <c r="O216" s="28"/>
    </row>
    <row r="217" spans="4:15" s="1" customFormat="1" ht="13.5">
      <c r="D217" s="30"/>
      <c r="E217" s="28"/>
      <c r="F217" s="30"/>
      <c r="G217" s="28"/>
      <c r="H217" s="30"/>
      <c r="I217" s="28"/>
      <c r="J217" s="30"/>
      <c r="K217" s="28"/>
      <c r="L217" s="30"/>
      <c r="M217" s="28"/>
      <c r="N217" s="30"/>
      <c r="O217" s="28"/>
    </row>
    <row r="218" spans="4:15" s="1" customFormat="1" ht="13.5">
      <c r="D218" s="30"/>
      <c r="E218" s="28"/>
      <c r="F218" s="30"/>
      <c r="G218" s="28"/>
      <c r="H218" s="30"/>
      <c r="I218" s="28"/>
      <c r="J218" s="30"/>
      <c r="K218" s="28"/>
      <c r="L218" s="30"/>
      <c r="M218" s="28"/>
      <c r="N218" s="30"/>
      <c r="O218" s="28"/>
    </row>
    <row r="219" spans="4:15" s="1" customFormat="1" ht="13.5">
      <c r="D219" s="30"/>
      <c r="E219" s="28"/>
      <c r="F219" s="30"/>
      <c r="G219" s="28"/>
      <c r="H219" s="30"/>
      <c r="I219" s="28"/>
      <c r="J219" s="30"/>
      <c r="K219" s="28"/>
      <c r="L219" s="30"/>
      <c r="M219" s="28"/>
      <c r="N219" s="30"/>
      <c r="O219" s="28"/>
    </row>
    <row r="220" spans="4:15" s="1" customFormat="1" ht="13.5">
      <c r="D220" s="30"/>
      <c r="E220" s="28"/>
      <c r="F220" s="30"/>
      <c r="G220" s="28"/>
      <c r="H220" s="30"/>
      <c r="I220" s="28"/>
      <c r="J220" s="30"/>
      <c r="K220" s="28"/>
      <c r="L220" s="30"/>
      <c r="M220" s="28"/>
      <c r="N220" s="30"/>
      <c r="O220" s="28"/>
    </row>
    <row r="221" spans="4:15" s="1" customFormat="1" ht="13.5">
      <c r="D221" s="30"/>
      <c r="E221" s="28"/>
      <c r="F221" s="30"/>
      <c r="G221" s="28"/>
      <c r="H221" s="30"/>
      <c r="I221" s="28"/>
      <c r="J221" s="30"/>
      <c r="K221" s="28"/>
      <c r="L221" s="30"/>
      <c r="M221" s="28"/>
      <c r="N221" s="30"/>
      <c r="O221" s="28"/>
    </row>
    <row r="222" spans="4:15" s="1" customFormat="1" ht="13.5">
      <c r="D222" s="30"/>
      <c r="E222" s="28"/>
      <c r="F222" s="30"/>
      <c r="G222" s="28"/>
      <c r="H222" s="30"/>
      <c r="I222" s="28"/>
      <c r="J222" s="30"/>
      <c r="K222" s="28"/>
      <c r="L222" s="30"/>
      <c r="M222" s="28"/>
      <c r="N222" s="30"/>
      <c r="O222" s="28"/>
    </row>
    <row r="223" spans="4:15" s="1" customFormat="1" ht="13.5">
      <c r="D223" s="30"/>
      <c r="E223" s="28"/>
      <c r="F223" s="30"/>
      <c r="G223" s="28"/>
      <c r="H223" s="30"/>
      <c r="I223" s="28"/>
      <c r="J223" s="30"/>
      <c r="K223" s="28"/>
      <c r="L223" s="30"/>
      <c r="M223" s="28"/>
      <c r="N223" s="30"/>
      <c r="O223" s="28"/>
    </row>
    <row r="224" spans="4:15" s="1" customFormat="1" ht="13.5">
      <c r="D224" s="30"/>
      <c r="E224" s="28"/>
      <c r="F224" s="30"/>
      <c r="G224" s="28"/>
      <c r="H224" s="30"/>
      <c r="I224" s="28"/>
      <c r="J224" s="30"/>
      <c r="K224" s="28"/>
      <c r="L224" s="30"/>
      <c r="M224" s="28"/>
      <c r="N224" s="30"/>
      <c r="O224" s="28"/>
    </row>
    <row r="225" spans="4:15" s="1" customFormat="1" ht="13.5">
      <c r="D225" s="30"/>
      <c r="E225" s="28"/>
      <c r="F225" s="30"/>
      <c r="G225" s="28"/>
      <c r="H225" s="30"/>
      <c r="I225" s="28"/>
      <c r="J225" s="30"/>
      <c r="K225" s="28"/>
      <c r="L225" s="30"/>
      <c r="M225" s="28"/>
      <c r="N225" s="30"/>
      <c r="O225" s="28"/>
    </row>
    <row r="226" spans="4:15" s="1" customFormat="1" ht="13.5">
      <c r="D226" s="30"/>
      <c r="E226" s="28"/>
      <c r="F226" s="30"/>
      <c r="G226" s="28"/>
      <c r="H226" s="30"/>
      <c r="I226" s="28"/>
      <c r="J226" s="30"/>
      <c r="K226" s="28"/>
      <c r="L226" s="30"/>
      <c r="M226" s="28"/>
      <c r="N226" s="30"/>
      <c r="O226" s="28"/>
    </row>
    <row r="227" spans="4:15" s="1" customFormat="1" ht="13.5">
      <c r="D227" s="30"/>
      <c r="E227" s="28"/>
      <c r="F227" s="30"/>
      <c r="G227" s="28"/>
      <c r="H227" s="30"/>
      <c r="I227" s="28"/>
      <c r="J227" s="30"/>
      <c r="K227" s="28"/>
      <c r="L227" s="30"/>
      <c r="M227" s="28"/>
      <c r="N227" s="30"/>
      <c r="O227" s="28"/>
    </row>
    <row r="228" spans="4:15" s="1" customFormat="1" ht="13.5">
      <c r="D228" s="30"/>
      <c r="E228" s="28"/>
      <c r="F228" s="30"/>
      <c r="G228" s="28"/>
      <c r="H228" s="30"/>
      <c r="I228" s="28"/>
      <c r="J228" s="30"/>
      <c r="K228" s="28"/>
      <c r="L228" s="30"/>
      <c r="M228" s="28"/>
      <c r="N228" s="30"/>
      <c r="O228" s="28"/>
    </row>
    <row r="229" spans="4:15" s="1" customFormat="1" ht="13.5">
      <c r="D229" s="30"/>
      <c r="E229" s="28"/>
      <c r="F229" s="30"/>
      <c r="G229" s="28"/>
      <c r="H229" s="30"/>
      <c r="I229" s="28"/>
      <c r="J229" s="30"/>
      <c r="K229" s="28"/>
      <c r="L229" s="30"/>
      <c r="M229" s="28"/>
      <c r="N229" s="30"/>
      <c r="O229" s="28"/>
    </row>
    <row r="230" spans="4:15" s="1" customFormat="1" ht="13.5">
      <c r="D230" s="30"/>
      <c r="E230" s="28"/>
      <c r="F230" s="30"/>
      <c r="G230" s="28"/>
      <c r="H230" s="30"/>
      <c r="I230" s="28"/>
      <c r="J230" s="30"/>
      <c r="K230" s="28"/>
      <c r="L230" s="30"/>
      <c r="M230" s="28"/>
      <c r="N230" s="30"/>
      <c r="O230" s="28"/>
    </row>
    <row r="231" spans="4:15" s="1" customFormat="1" ht="13.5">
      <c r="D231" s="30"/>
      <c r="E231" s="28"/>
      <c r="F231" s="30"/>
      <c r="G231" s="28"/>
      <c r="H231" s="30"/>
      <c r="I231" s="28"/>
      <c r="J231" s="30"/>
      <c r="K231" s="28"/>
      <c r="L231" s="30"/>
      <c r="M231" s="28"/>
      <c r="N231" s="30"/>
      <c r="O231" s="28"/>
    </row>
    <row r="232" spans="4:15" s="1" customFormat="1" ht="13.5">
      <c r="D232" s="30"/>
      <c r="E232" s="28"/>
      <c r="F232" s="30"/>
      <c r="G232" s="28"/>
      <c r="H232" s="30"/>
      <c r="I232" s="28"/>
      <c r="J232" s="30"/>
      <c r="K232" s="28"/>
      <c r="L232" s="30"/>
      <c r="M232" s="28"/>
      <c r="N232" s="30"/>
      <c r="O232" s="28"/>
    </row>
    <row r="233" spans="4:15" s="1" customFormat="1" ht="13.5">
      <c r="D233" s="30"/>
      <c r="E233" s="28"/>
      <c r="F233" s="30"/>
      <c r="G233" s="28"/>
      <c r="H233" s="30"/>
      <c r="I233" s="28"/>
      <c r="J233" s="30"/>
      <c r="K233" s="28"/>
      <c r="L233" s="30"/>
      <c r="M233" s="28"/>
      <c r="N233" s="30"/>
      <c r="O233" s="28"/>
    </row>
    <row r="234" spans="4:15" s="1" customFormat="1" ht="13.5">
      <c r="D234" s="30"/>
      <c r="E234" s="28"/>
      <c r="F234" s="30"/>
      <c r="G234" s="28"/>
      <c r="H234" s="30"/>
      <c r="I234" s="28"/>
      <c r="J234" s="30"/>
      <c r="K234" s="28"/>
      <c r="L234" s="30"/>
      <c r="M234" s="28"/>
      <c r="N234" s="30"/>
      <c r="O234" s="28"/>
    </row>
    <row r="235" spans="4:15" s="1" customFormat="1" ht="13.5">
      <c r="D235" s="30"/>
      <c r="E235" s="28"/>
      <c r="F235" s="30"/>
      <c r="G235" s="28"/>
      <c r="H235" s="30"/>
      <c r="I235" s="28"/>
      <c r="J235" s="30"/>
      <c r="K235" s="28"/>
      <c r="L235" s="30"/>
      <c r="M235" s="28"/>
      <c r="N235" s="30"/>
      <c r="O235" s="28"/>
    </row>
    <row r="236" spans="4:15" s="1" customFormat="1" ht="13.5">
      <c r="D236" s="30"/>
      <c r="E236" s="28"/>
      <c r="F236" s="30"/>
      <c r="G236" s="28"/>
      <c r="H236" s="30"/>
      <c r="I236" s="28"/>
      <c r="J236" s="30"/>
      <c r="K236" s="28"/>
      <c r="L236" s="30"/>
      <c r="M236" s="28"/>
      <c r="N236" s="30"/>
      <c r="O236" s="28"/>
    </row>
    <row r="237" spans="4:15" s="1" customFormat="1" ht="13.5">
      <c r="D237" s="30"/>
      <c r="E237" s="28"/>
      <c r="F237" s="30"/>
      <c r="G237" s="28"/>
      <c r="H237" s="30"/>
      <c r="I237" s="28"/>
      <c r="J237" s="30"/>
      <c r="K237" s="28"/>
      <c r="L237" s="30"/>
      <c r="M237" s="28"/>
      <c r="N237" s="30"/>
      <c r="O237" s="28"/>
    </row>
    <row r="238" spans="4:15" s="1" customFormat="1" ht="13.5">
      <c r="D238" s="30"/>
      <c r="E238" s="28"/>
      <c r="F238" s="30"/>
      <c r="G238" s="28"/>
      <c r="H238" s="30"/>
      <c r="I238" s="28"/>
      <c r="J238" s="30"/>
      <c r="K238" s="28"/>
      <c r="L238" s="30"/>
      <c r="M238" s="28"/>
      <c r="N238" s="30"/>
      <c r="O238" s="28"/>
    </row>
    <row r="239" spans="4:15" s="1" customFormat="1" ht="13.5">
      <c r="D239" s="30"/>
      <c r="E239" s="28"/>
      <c r="F239" s="30"/>
      <c r="G239" s="28"/>
      <c r="H239" s="30"/>
      <c r="I239" s="28"/>
      <c r="J239" s="30"/>
      <c r="K239" s="28"/>
      <c r="L239" s="30"/>
      <c r="M239" s="28"/>
      <c r="N239" s="30"/>
      <c r="O239" s="28"/>
    </row>
    <row r="240" spans="4:15" s="1" customFormat="1" ht="13.5">
      <c r="D240" s="30"/>
      <c r="E240" s="28"/>
      <c r="F240" s="30"/>
      <c r="G240" s="28"/>
      <c r="H240" s="30"/>
      <c r="I240" s="28"/>
      <c r="J240" s="30"/>
      <c r="K240" s="28"/>
      <c r="L240" s="30"/>
      <c r="M240" s="28"/>
      <c r="N240" s="30"/>
      <c r="O240" s="28"/>
    </row>
    <row r="241" spans="4:15" s="1" customFormat="1" ht="13.5">
      <c r="D241" s="30"/>
      <c r="E241" s="28"/>
      <c r="F241" s="30"/>
      <c r="G241" s="28"/>
      <c r="H241" s="30"/>
      <c r="I241" s="28"/>
      <c r="J241" s="30"/>
      <c r="K241" s="28"/>
      <c r="L241" s="30"/>
      <c r="M241" s="28"/>
      <c r="N241" s="30"/>
      <c r="O241" s="28"/>
    </row>
    <row r="242" spans="4:15" s="1" customFormat="1" ht="13.5">
      <c r="D242" s="30"/>
      <c r="E242" s="28"/>
      <c r="F242" s="30"/>
      <c r="G242" s="28"/>
      <c r="H242" s="30"/>
      <c r="I242" s="28"/>
      <c r="J242" s="30"/>
      <c r="K242" s="28"/>
      <c r="L242" s="30"/>
      <c r="M242" s="28"/>
      <c r="N242" s="30"/>
      <c r="O242" s="28"/>
    </row>
    <row r="243" spans="4:15" s="1" customFormat="1" ht="13.5">
      <c r="D243" s="30"/>
      <c r="E243" s="28"/>
      <c r="F243" s="30"/>
      <c r="G243" s="28"/>
      <c r="H243" s="30"/>
      <c r="I243" s="28"/>
      <c r="J243" s="30"/>
      <c r="K243" s="28"/>
      <c r="L243" s="30"/>
      <c r="M243" s="28"/>
      <c r="N243" s="30"/>
      <c r="O243" s="28"/>
    </row>
    <row r="244" spans="4:15" s="1" customFormat="1" ht="13.5">
      <c r="D244" s="30"/>
      <c r="E244" s="28"/>
      <c r="F244" s="30"/>
      <c r="G244" s="28"/>
      <c r="H244" s="30"/>
      <c r="I244" s="28"/>
      <c r="J244" s="30"/>
      <c r="K244" s="28"/>
      <c r="L244" s="30"/>
      <c r="M244" s="28"/>
      <c r="N244" s="30"/>
      <c r="O244" s="28"/>
    </row>
    <row r="245" spans="4:15" s="1" customFormat="1" ht="13.5">
      <c r="D245" s="30"/>
      <c r="E245" s="28"/>
      <c r="F245" s="30"/>
      <c r="G245" s="28"/>
      <c r="H245" s="30"/>
      <c r="I245" s="28"/>
      <c r="J245" s="30"/>
      <c r="K245" s="28"/>
      <c r="L245" s="30"/>
      <c r="M245" s="28"/>
      <c r="N245" s="30"/>
      <c r="O245" s="28"/>
    </row>
    <row r="246" spans="4:15" s="1" customFormat="1" ht="13.5">
      <c r="D246" s="30"/>
      <c r="E246" s="28"/>
      <c r="F246" s="30"/>
      <c r="G246" s="28"/>
      <c r="H246" s="30"/>
      <c r="I246" s="28"/>
      <c r="J246" s="30"/>
      <c r="K246" s="28"/>
      <c r="L246" s="30"/>
      <c r="M246" s="28"/>
      <c r="N246" s="30"/>
      <c r="O246" s="28"/>
    </row>
    <row r="247" spans="4:15" s="1" customFormat="1" ht="13.5">
      <c r="D247" s="30"/>
      <c r="E247" s="28"/>
      <c r="F247" s="30"/>
      <c r="G247" s="28"/>
      <c r="H247" s="30"/>
      <c r="I247" s="28"/>
      <c r="J247" s="30"/>
      <c r="K247" s="28"/>
      <c r="L247" s="30"/>
      <c r="M247" s="28"/>
      <c r="N247" s="30"/>
      <c r="O247" s="28"/>
    </row>
    <row r="248" spans="4:15" s="1" customFormat="1" ht="13.5">
      <c r="D248" s="30"/>
      <c r="E248" s="28"/>
      <c r="F248" s="30"/>
      <c r="G248" s="28"/>
      <c r="H248" s="30"/>
      <c r="I248" s="28"/>
      <c r="J248" s="30"/>
      <c r="K248" s="28"/>
      <c r="L248" s="30"/>
      <c r="M248" s="28"/>
      <c r="N248" s="30"/>
      <c r="O248" s="28"/>
    </row>
    <row r="249" spans="4:15" s="1" customFormat="1" ht="13.5">
      <c r="D249" s="30"/>
      <c r="E249" s="28"/>
      <c r="F249" s="30"/>
      <c r="G249" s="28"/>
      <c r="H249" s="30"/>
      <c r="I249" s="28"/>
      <c r="J249" s="30"/>
      <c r="K249" s="28"/>
      <c r="L249" s="30"/>
      <c r="M249" s="28"/>
      <c r="N249" s="30"/>
      <c r="O249" s="28"/>
    </row>
    <row r="250" spans="4:15" s="1" customFormat="1" ht="13.5">
      <c r="D250" s="30"/>
      <c r="E250" s="28"/>
      <c r="F250" s="30"/>
      <c r="G250" s="28"/>
      <c r="H250" s="30"/>
      <c r="I250" s="28"/>
      <c r="J250" s="30"/>
      <c r="K250" s="28"/>
      <c r="L250" s="30"/>
      <c r="M250" s="28"/>
      <c r="N250" s="30"/>
      <c r="O250" s="28"/>
    </row>
    <row r="251" spans="4:15" s="1" customFormat="1" ht="13.5">
      <c r="D251" s="30"/>
      <c r="E251" s="28"/>
      <c r="F251" s="30"/>
      <c r="G251" s="28"/>
      <c r="H251" s="30"/>
      <c r="I251" s="28"/>
      <c r="J251" s="30"/>
      <c r="K251" s="28"/>
      <c r="L251" s="30"/>
      <c r="M251" s="28"/>
      <c r="N251" s="30"/>
      <c r="O251" s="28"/>
    </row>
    <row r="252" spans="4:15" s="1" customFormat="1" ht="13.5">
      <c r="D252" s="30"/>
      <c r="E252" s="28"/>
      <c r="F252" s="30"/>
      <c r="G252" s="28"/>
      <c r="H252" s="30"/>
      <c r="I252" s="28"/>
      <c r="J252" s="30"/>
      <c r="K252" s="28"/>
      <c r="L252" s="30"/>
      <c r="M252" s="28"/>
      <c r="N252" s="30"/>
      <c r="O252" s="28"/>
    </row>
    <row r="253" spans="4:15" s="1" customFormat="1" ht="13.5">
      <c r="D253" s="30"/>
      <c r="E253" s="28"/>
      <c r="F253" s="30"/>
      <c r="G253" s="28"/>
      <c r="H253" s="30"/>
      <c r="I253" s="28"/>
      <c r="J253" s="30"/>
      <c r="K253" s="28"/>
      <c r="L253" s="30"/>
      <c r="M253" s="28"/>
      <c r="N253" s="30"/>
      <c r="O253" s="28"/>
    </row>
    <row r="254" spans="4:15" s="1" customFormat="1" ht="13.5">
      <c r="D254" s="30"/>
      <c r="E254" s="28"/>
      <c r="F254" s="30"/>
      <c r="G254" s="28"/>
      <c r="H254" s="30"/>
      <c r="I254" s="28"/>
      <c r="J254" s="30"/>
      <c r="K254" s="28"/>
      <c r="L254" s="30"/>
      <c r="M254" s="28"/>
      <c r="N254" s="30"/>
      <c r="O254" s="28"/>
    </row>
    <row r="255" spans="4:15" s="1" customFormat="1" ht="13.5">
      <c r="D255" s="30"/>
      <c r="E255" s="28"/>
      <c r="F255" s="30"/>
      <c r="G255" s="28"/>
      <c r="H255" s="30"/>
      <c r="I255" s="28"/>
      <c r="J255" s="30"/>
      <c r="K255" s="28"/>
      <c r="L255" s="30"/>
      <c r="M255" s="28"/>
      <c r="N255" s="30"/>
      <c r="O255" s="28"/>
    </row>
    <row r="256" spans="4:15" s="1" customFormat="1" ht="13.5">
      <c r="D256" s="30"/>
      <c r="E256" s="28"/>
      <c r="F256" s="30"/>
      <c r="G256" s="28"/>
      <c r="H256" s="30"/>
      <c r="I256" s="28"/>
      <c r="J256" s="30"/>
      <c r="K256" s="28"/>
      <c r="L256" s="30"/>
      <c r="M256" s="28"/>
      <c r="N256" s="30"/>
      <c r="O256" s="28"/>
    </row>
    <row r="257" spans="4:15" s="1" customFormat="1" ht="13.5">
      <c r="D257" s="30"/>
      <c r="E257" s="28"/>
      <c r="F257" s="30"/>
      <c r="G257" s="28"/>
      <c r="H257" s="30"/>
      <c r="I257" s="28"/>
      <c r="J257" s="30"/>
      <c r="K257" s="28"/>
      <c r="L257" s="30"/>
      <c r="M257" s="28"/>
      <c r="N257" s="30"/>
      <c r="O257" s="28"/>
    </row>
    <row r="258" spans="4:15" s="1" customFormat="1" ht="13.5">
      <c r="D258" s="30"/>
      <c r="E258" s="28"/>
      <c r="F258" s="30"/>
      <c r="G258" s="28"/>
      <c r="H258" s="30"/>
      <c r="I258" s="28"/>
      <c r="J258" s="30"/>
      <c r="K258" s="28"/>
      <c r="L258" s="30"/>
      <c r="M258" s="28"/>
      <c r="N258" s="30"/>
      <c r="O258" s="28"/>
    </row>
    <row r="259" spans="4:15" s="1" customFormat="1" ht="13.5">
      <c r="D259" s="30"/>
      <c r="E259" s="28"/>
      <c r="F259" s="30"/>
      <c r="G259" s="28"/>
      <c r="H259" s="30"/>
      <c r="I259" s="28"/>
      <c r="J259" s="30"/>
      <c r="K259" s="28"/>
      <c r="L259" s="30"/>
      <c r="M259" s="28"/>
      <c r="N259" s="30"/>
      <c r="O259" s="28"/>
    </row>
    <row r="260" spans="4:15" s="1" customFormat="1" ht="13.5">
      <c r="D260" s="30"/>
      <c r="E260" s="28"/>
      <c r="F260" s="30"/>
      <c r="G260" s="28"/>
      <c r="H260" s="30"/>
      <c r="I260" s="28"/>
      <c r="J260" s="30"/>
      <c r="K260" s="28"/>
      <c r="L260" s="30"/>
      <c r="M260" s="28"/>
      <c r="N260" s="30"/>
      <c r="O260" s="28"/>
    </row>
    <row r="261" spans="4:15" s="1" customFormat="1" ht="13.5">
      <c r="D261" s="30"/>
      <c r="E261" s="28"/>
      <c r="F261" s="30"/>
      <c r="G261" s="28"/>
      <c r="H261" s="30"/>
      <c r="I261" s="28"/>
      <c r="J261" s="30"/>
      <c r="K261" s="28"/>
      <c r="L261" s="30"/>
      <c r="M261" s="28"/>
      <c r="N261" s="30"/>
      <c r="O261" s="28"/>
    </row>
    <row r="262" spans="4:15" s="1" customFormat="1" ht="13.5">
      <c r="D262" s="30"/>
      <c r="E262" s="28"/>
      <c r="F262" s="30"/>
      <c r="G262" s="28"/>
      <c r="H262" s="30"/>
      <c r="I262" s="28"/>
      <c r="J262" s="30"/>
      <c r="K262" s="28"/>
      <c r="L262" s="30"/>
      <c r="M262" s="28"/>
      <c r="N262" s="30"/>
      <c r="O262" s="28"/>
    </row>
    <row r="263" spans="4:15" s="1" customFormat="1" ht="13.5">
      <c r="D263" s="30"/>
      <c r="E263" s="28"/>
      <c r="F263" s="30"/>
      <c r="G263" s="28"/>
      <c r="H263" s="30"/>
      <c r="I263" s="28"/>
      <c r="J263" s="30"/>
      <c r="K263" s="28"/>
      <c r="L263" s="30"/>
      <c r="M263" s="28"/>
      <c r="N263" s="30"/>
      <c r="O263" s="28"/>
    </row>
    <row r="264" spans="4:15" s="1" customFormat="1" ht="13.5">
      <c r="D264" s="30"/>
      <c r="E264" s="28"/>
      <c r="F264" s="30"/>
      <c r="G264" s="28"/>
      <c r="H264" s="30"/>
      <c r="I264" s="28"/>
      <c r="J264" s="30"/>
      <c r="K264" s="28"/>
      <c r="L264" s="30"/>
      <c r="M264" s="28"/>
      <c r="N264" s="30"/>
      <c r="O264" s="28"/>
    </row>
    <row r="265" spans="4:15" s="1" customFormat="1" ht="13.5">
      <c r="D265" s="30"/>
      <c r="E265" s="28"/>
      <c r="F265" s="30"/>
      <c r="G265" s="28"/>
      <c r="H265" s="30"/>
      <c r="I265" s="28"/>
      <c r="J265" s="30"/>
      <c r="K265" s="28"/>
      <c r="L265" s="30"/>
      <c r="M265" s="28"/>
      <c r="N265" s="30"/>
      <c r="O265" s="28"/>
    </row>
    <row r="266" spans="4:15" s="1" customFormat="1" ht="13.5">
      <c r="D266" s="30"/>
      <c r="E266" s="28"/>
      <c r="F266" s="30"/>
      <c r="G266" s="28"/>
      <c r="H266" s="30"/>
      <c r="I266" s="28"/>
      <c r="J266" s="30"/>
      <c r="K266" s="28"/>
      <c r="L266" s="30"/>
      <c r="M266" s="28"/>
      <c r="N266" s="30"/>
      <c r="O266" s="28"/>
    </row>
    <row r="267" spans="4:15" s="1" customFormat="1" ht="13.5">
      <c r="D267" s="30"/>
      <c r="E267" s="28"/>
      <c r="F267" s="30"/>
      <c r="G267" s="28"/>
      <c r="H267" s="30"/>
      <c r="I267" s="28"/>
      <c r="J267" s="30"/>
      <c r="K267" s="28"/>
      <c r="L267" s="30"/>
      <c r="M267" s="28"/>
      <c r="N267" s="30"/>
      <c r="O267" s="28"/>
    </row>
    <row r="268" spans="4:15" s="1" customFormat="1" ht="13.5">
      <c r="D268" s="30"/>
      <c r="E268" s="28"/>
      <c r="F268" s="30"/>
      <c r="G268" s="28"/>
      <c r="H268" s="30"/>
      <c r="I268" s="28"/>
      <c r="J268" s="30"/>
      <c r="K268" s="28"/>
      <c r="L268" s="30"/>
      <c r="M268" s="28"/>
      <c r="N268" s="30"/>
      <c r="O268" s="28"/>
    </row>
    <row r="269" spans="4:15" s="1" customFormat="1" ht="13.5">
      <c r="D269" s="30"/>
      <c r="E269" s="28"/>
      <c r="F269" s="30"/>
      <c r="G269" s="28"/>
      <c r="H269" s="30"/>
      <c r="I269" s="28"/>
      <c r="J269" s="30"/>
      <c r="K269" s="28"/>
      <c r="L269" s="30"/>
      <c r="M269" s="28"/>
      <c r="N269" s="30"/>
      <c r="O269" s="28"/>
    </row>
    <row r="270" spans="4:15" s="1" customFormat="1" ht="13.5">
      <c r="D270" s="30"/>
      <c r="E270" s="28"/>
      <c r="F270" s="30"/>
      <c r="G270" s="28"/>
      <c r="H270" s="30"/>
      <c r="I270" s="28"/>
      <c r="J270" s="30"/>
      <c r="K270" s="28"/>
      <c r="L270" s="30"/>
      <c r="M270" s="28"/>
      <c r="N270" s="30"/>
      <c r="O270" s="28"/>
    </row>
    <row r="271" spans="4:15" s="1" customFormat="1" ht="13.5">
      <c r="D271" s="30"/>
      <c r="E271" s="28"/>
      <c r="F271" s="30"/>
      <c r="G271" s="28"/>
      <c r="H271" s="30"/>
      <c r="I271" s="28"/>
      <c r="J271" s="30"/>
      <c r="K271" s="28"/>
      <c r="L271" s="30"/>
      <c r="M271" s="28"/>
      <c r="N271" s="30"/>
      <c r="O271" s="28"/>
    </row>
    <row r="272" spans="4:15" s="1" customFormat="1" ht="13.5">
      <c r="D272" s="30"/>
      <c r="E272" s="28"/>
      <c r="F272" s="30"/>
      <c r="G272" s="28"/>
      <c r="H272" s="30"/>
      <c r="I272" s="28"/>
      <c r="J272" s="30"/>
      <c r="K272" s="28"/>
      <c r="L272" s="30"/>
      <c r="M272" s="28"/>
      <c r="N272" s="30"/>
      <c r="O272" s="28"/>
    </row>
    <row r="273" spans="4:15" s="1" customFormat="1" ht="13.5">
      <c r="D273" s="30"/>
      <c r="E273" s="28"/>
      <c r="F273" s="30"/>
      <c r="G273" s="28"/>
      <c r="H273" s="30"/>
      <c r="I273" s="28"/>
      <c r="J273" s="30"/>
      <c r="K273" s="28"/>
      <c r="L273" s="30"/>
      <c r="M273" s="28"/>
      <c r="N273" s="30"/>
      <c r="O273" s="28"/>
    </row>
    <row r="274" spans="4:15" s="1" customFormat="1" ht="13.5">
      <c r="D274" s="30"/>
      <c r="E274" s="28"/>
      <c r="F274" s="30"/>
      <c r="G274" s="28"/>
      <c r="H274" s="30"/>
      <c r="I274" s="28"/>
      <c r="J274" s="30"/>
      <c r="K274" s="28"/>
      <c r="L274" s="30"/>
      <c r="M274" s="28"/>
      <c r="N274" s="30"/>
      <c r="O274" s="28"/>
    </row>
    <row r="275" spans="4:15" s="1" customFormat="1" ht="13.5">
      <c r="D275" s="30"/>
      <c r="E275" s="28"/>
      <c r="F275" s="30"/>
      <c r="G275" s="28"/>
      <c r="H275" s="30"/>
      <c r="I275" s="28"/>
      <c r="J275" s="30"/>
      <c r="K275" s="28"/>
      <c r="L275" s="30"/>
      <c r="M275" s="28"/>
      <c r="N275" s="30"/>
      <c r="O275" s="28"/>
    </row>
    <row r="276" spans="4:15" s="1" customFormat="1" ht="13.5">
      <c r="D276" s="30"/>
      <c r="E276" s="28"/>
      <c r="F276" s="30"/>
      <c r="G276" s="28"/>
      <c r="H276" s="30"/>
      <c r="I276" s="28"/>
      <c r="J276" s="30"/>
      <c r="K276" s="28"/>
      <c r="L276" s="30"/>
      <c r="M276" s="28"/>
      <c r="N276" s="30"/>
      <c r="O276" s="28"/>
    </row>
    <row r="277" spans="4:15" s="1" customFormat="1" ht="13.5">
      <c r="D277" s="30"/>
      <c r="E277" s="28"/>
      <c r="F277" s="30"/>
      <c r="G277" s="28"/>
      <c r="H277" s="30"/>
      <c r="I277" s="28"/>
      <c r="J277" s="30"/>
      <c r="K277" s="28"/>
      <c r="L277" s="30"/>
      <c r="M277" s="28"/>
      <c r="N277" s="30"/>
      <c r="O277" s="28"/>
    </row>
    <row r="278" spans="4:15" s="1" customFormat="1" ht="13.5">
      <c r="D278" s="30"/>
      <c r="E278" s="28"/>
      <c r="F278" s="30"/>
      <c r="G278" s="28"/>
      <c r="H278" s="30"/>
      <c r="I278" s="28"/>
      <c r="J278" s="30"/>
      <c r="K278" s="28"/>
      <c r="L278" s="30"/>
      <c r="M278" s="28"/>
      <c r="N278" s="30"/>
      <c r="O278" s="28"/>
    </row>
    <row r="279" spans="4:15" s="1" customFormat="1" ht="13.5">
      <c r="D279" s="30"/>
      <c r="E279" s="28"/>
      <c r="F279" s="30"/>
      <c r="G279" s="28"/>
      <c r="H279" s="30"/>
      <c r="I279" s="28"/>
      <c r="J279" s="30"/>
      <c r="K279" s="28"/>
      <c r="L279" s="30"/>
      <c r="M279" s="28"/>
      <c r="N279" s="30"/>
      <c r="O279" s="28"/>
    </row>
    <row r="280" spans="4:15" s="1" customFormat="1" ht="13.5">
      <c r="D280" s="30"/>
      <c r="E280" s="28"/>
      <c r="F280" s="30"/>
      <c r="G280" s="28"/>
      <c r="H280" s="30"/>
      <c r="I280" s="28"/>
      <c r="J280" s="30"/>
      <c r="K280" s="28"/>
      <c r="L280" s="30"/>
      <c r="M280" s="28"/>
      <c r="N280" s="30"/>
      <c r="O280" s="28"/>
    </row>
    <row r="281" spans="4:15" s="1" customFormat="1" ht="13.5">
      <c r="D281" s="30"/>
      <c r="E281" s="28"/>
      <c r="F281" s="30"/>
      <c r="G281" s="28"/>
      <c r="H281" s="30"/>
      <c r="I281" s="28"/>
      <c r="J281" s="30"/>
      <c r="K281" s="28"/>
      <c r="L281" s="30"/>
      <c r="M281" s="28"/>
      <c r="N281" s="30"/>
      <c r="O281" s="28"/>
    </row>
    <row r="282" spans="4:15" s="1" customFormat="1" ht="13.5">
      <c r="D282" s="30"/>
      <c r="E282" s="28"/>
      <c r="F282" s="30"/>
      <c r="G282" s="28"/>
      <c r="H282" s="30"/>
      <c r="I282" s="28"/>
      <c r="J282" s="30"/>
      <c r="K282" s="28"/>
      <c r="L282" s="30"/>
      <c r="M282" s="28"/>
      <c r="N282" s="30"/>
      <c r="O282" s="28"/>
    </row>
    <row r="283" spans="4:15" s="1" customFormat="1" ht="13.5">
      <c r="D283" s="30"/>
      <c r="E283" s="28"/>
      <c r="F283" s="30"/>
      <c r="G283" s="28"/>
      <c r="H283" s="30"/>
      <c r="I283" s="28"/>
      <c r="J283" s="30"/>
      <c r="K283" s="28"/>
      <c r="L283" s="30"/>
      <c r="M283" s="28"/>
      <c r="N283" s="30"/>
      <c r="O283" s="28"/>
    </row>
    <row r="284" spans="4:15" s="1" customFormat="1" ht="13.5">
      <c r="D284" s="30"/>
      <c r="E284" s="28"/>
      <c r="F284" s="30"/>
      <c r="G284" s="28"/>
      <c r="H284" s="30"/>
      <c r="I284" s="28"/>
      <c r="J284" s="30"/>
      <c r="K284" s="28"/>
      <c r="L284" s="30"/>
      <c r="M284" s="28"/>
      <c r="N284" s="30"/>
      <c r="O284" s="28"/>
    </row>
    <row r="285" spans="4:15" s="1" customFormat="1" ht="13.5">
      <c r="D285" s="30"/>
      <c r="E285" s="28"/>
      <c r="F285" s="30"/>
      <c r="G285" s="28"/>
      <c r="H285" s="30"/>
      <c r="I285" s="28"/>
      <c r="J285" s="30"/>
      <c r="K285" s="28"/>
      <c r="L285" s="30"/>
      <c r="M285" s="28"/>
      <c r="N285" s="30"/>
      <c r="O285" s="28"/>
    </row>
    <row r="286" spans="4:15" s="1" customFormat="1" ht="13.5">
      <c r="D286" s="30"/>
      <c r="E286" s="28"/>
      <c r="F286" s="30"/>
      <c r="G286" s="28"/>
      <c r="H286" s="30"/>
      <c r="I286" s="28"/>
      <c r="J286" s="30"/>
      <c r="K286" s="28"/>
      <c r="L286" s="30"/>
      <c r="M286" s="28"/>
      <c r="N286" s="30"/>
      <c r="O286" s="28"/>
    </row>
    <row r="287" spans="4:15" s="1" customFormat="1" ht="13.5">
      <c r="D287" s="30"/>
      <c r="E287" s="28"/>
      <c r="F287" s="30"/>
      <c r="G287" s="28"/>
      <c r="H287" s="30"/>
      <c r="I287" s="28"/>
      <c r="J287" s="30"/>
      <c r="K287" s="28"/>
      <c r="L287" s="30"/>
      <c r="M287" s="28"/>
      <c r="N287" s="30"/>
      <c r="O287" s="28"/>
    </row>
    <row r="288" spans="4:15" s="1" customFormat="1" ht="13.5">
      <c r="D288" s="30"/>
      <c r="E288" s="28"/>
      <c r="F288" s="30"/>
      <c r="G288" s="28"/>
      <c r="H288" s="30"/>
      <c r="I288" s="28"/>
      <c r="J288" s="30"/>
      <c r="K288" s="28"/>
      <c r="L288" s="30"/>
      <c r="M288" s="28"/>
      <c r="N288" s="30"/>
      <c r="O288" s="28"/>
    </row>
    <row r="289" spans="4:15" s="1" customFormat="1" ht="13.5">
      <c r="D289" s="30"/>
      <c r="E289" s="28"/>
      <c r="F289" s="30"/>
      <c r="G289" s="28"/>
      <c r="H289" s="30"/>
      <c r="I289" s="28"/>
      <c r="J289" s="30"/>
      <c r="K289" s="28"/>
      <c r="L289" s="30"/>
      <c r="M289" s="28"/>
      <c r="N289" s="30"/>
      <c r="O289" s="28"/>
    </row>
    <row r="290" spans="4:15" s="1" customFormat="1" ht="13.5">
      <c r="D290" s="30"/>
      <c r="E290" s="28"/>
      <c r="F290" s="30"/>
      <c r="G290" s="28"/>
      <c r="H290" s="30"/>
      <c r="I290" s="28"/>
      <c r="J290" s="30"/>
      <c r="K290" s="28"/>
      <c r="L290" s="30"/>
      <c r="M290" s="28"/>
      <c r="N290" s="30"/>
      <c r="O290" s="28"/>
    </row>
    <row r="291" spans="4:15" s="1" customFormat="1" ht="13.5">
      <c r="D291" s="30"/>
      <c r="E291" s="28"/>
      <c r="F291" s="30"/>
      <c r="G291" s="28"/>
      <c r="H291" s="30"/>
      <c r="I291" s="28"/>
      <c r="J291" s="30"/>
      <c r="K291" s="28"/>
      <c r="L291" s="30"/>
      <c r="M291" s="28"/>
      <c r="N291" s="30"/>
      <c r="O291" s="28"/>
    </row>
    <row r="292" spans="4:15" s="1" customFormat="1" ht="13.5">
      <c r="D292" s="30"/>
      <c r="E292" s="28"/>
      <c r="F292" s="30"/>
      <c r="G292" s="28"/>
      <c r="H292" s="30"/>
      <c r="I292" s="28"/>
      <c r="J292" s="30"/>
      <c r="K292" s="28"/>
      <c r="L292" s="30"/>
      <c r="M292" s="28"/>
      <c r="N292" s="30"/>
      <c r="O292" s="28"/>
    </row>
    <row r="293" spans="4:15" s="1" customFormat="1" ht="13.5">
      <c r="D293" s="30"/>
      <c r="E293" s="28"/>
      <c r="F293" s="30"/>
      <c r="G293" s="28"/>
      <c r="H293" s="30"/>
      <c r="I293" s="28"/>
      <c r="J293" s="30"/>
      <c r="K293" s="28"/>
      <c r="L293" s="30"/>
      <c r="M293" s="28"/>
      <c r="N293" s="30"/>
      <c r="O293" s="28"/>
    </row>
    <row r="294" spans="4:15" s="1" customFormat="1" ht="13.5">
      <c r="D294" s="30"/>
      <c r="E294" s="28"/>
      <c r="F294" s="30"/>
      <c r="G294" s="28"/>
      <c r="H294" s="30"/>
      <c r="I294" s="28"/>
      <c r="J294" s="30"/>
      <c r="K294" s="28"/>
      <c r="L294" s="30"/>
      <c r="M294" s="28"/>
      <c r="N294" s="30"/>
      <c r="O294" s="28"/>
    </row>
    <row r="295" spans="4:15" s="1" customFormat="1" ht="13.5">
      <c r="D295" s="30"/>
      <c r="E295" s="28"/>
      <c r="F295" s="30"/>
      <c r="G295" s="28"/>
      <c r="H295" s="30"/>
      <c r="I295" s="28"/>
      <c r="J295" s="30"/>
      <c r="K295" s="28"/>
      <c r="L295" s="30"/>
      <c r="M295" s="28"/>
      <c r="N295" s="30"/>
      <c r="O295" s="28"/>
    </row>
    <row r="296" spans="4:15" s="1" customFormat="1" ht="13.5">
      <c r="D296" s="30"/>
      <c r="E296" s="28"/>
      <c r="F296" s="30"/>
      <c r="G296" s="28"/>
      <c r="H296" s="30"/>
      <c r="I296" s="28"/>
      <c r="J296" s="30"/>
      <c r="K296" s="28"/>
      <c r="L296" s="30"/>
      <c r="M296" s="28"/>
      <c r="N296" s="30"/>
      <c r="O296" s="28"/>
    </row>
    <row r="297" spans="4:15" s="1" customFormat="1" ht="13.5">
      <c r="D297" s="30"/>
      <c r="E297" s="28"/>
      <c r="F297" s="30"/>
      <c r="G297" s="28"/>
      <c r="H297" s="30"/>
      <c r="I297" s="28"/>
      <c r="J297" s="30"/>
      <c r="K297" s="28"/>
      <c r="L297" s="30"/>
      <c r="M297" s="28"/>
      <c r="N297" s="30"/>
      <c r="O297" s="28"/>
    </row>
    <row r="298" spans="4:15" s="1" customFormat="1" ht="13.5">
      <c r="D298" s="30"/>
      <c r="E298" s="28"/>
      <c r="F298" s="30"/>
      <c r="G298" s="28"/>
      <c r="H298" s="30"/>
      <c r="I298" s="28"/>
      <c r="J298" s="30"/>
      <c r="K298" s="28"/>
      <c r="L298" s="30"/>
      <c r="M298" s="28"/>
      <c r="N298" s="30"/>
      <c r="O298" s="28"/>
    </row>
    <row r="299" spans="4:15" s="1" customFormat="1" ht="13.5">
      <c r="D299" s="30"/>
      <c r="E299" s="28"/>
      <c r="F299" s="30"/>
      <c r="G299" s="28"/>
      <c r="H299" s="30"/>
      <c r="I299" s="28"/>
      <c r="J299" s="30"/>
      <c r="K299" s="28"/>
      <c r="L299" s="30"/>
      <c r="M299" s="28"/>
      <c r="N299" s="30"/>
      <c r="O299" s="28"/>
    </row>
    <row r="300" spans="4:15" s="1" customFormat="1" ht="13.5">
      <c r="D300" s="30"/>
      <c r="E300" s="28"/>
      <c r="F300" s="30"/>
      <c r="G300" s="28"/>
      <c r="H300" s="30"/>
      <c r="I300" s="28"/>
      <c r="J300" s="30"/>
      <c r="K300" s="28"/>
      <c r="L300" s="30"/>
      <c r="M300" s="28"/>
      <c r="N300" s="30"/>
      <c r="O300" s="28"/>
    </row>
    <row r="301" spans="4:15" s="1" customFormat="1" ht="13.5">
      <c r="D301" s="30"/>
      <c r="E301" s="28"/>
      <c r="F301" s="30"/>
      <c r="G301" s="28"/>
      <c r="H301" s="30"/>
      <c r="I301" s="28"/>
      <c r="J301" s="30"/>
      <c r="K301" s="28"/>
      <c r="L301" s="30"/>
      <c r="M301" s="28"/>
      <c r="N301" s="30"/>
      <c r="O301" s="28"/>
    </row>
    <row r="302" spans="4:15" s="1" customFormat="1" ht="13.5">
      <c r="D302" s="30"/>
      <c r="E302" s="28"/>
      <c r="F302" s="30"/>
      <c r="G302" s="28"/>
      <c r="H302" s="30"/>
      <c r="I302" s="28"/>
      <c r="J302" s="30"/>
      <c r="K302" s="28"/>
      <c r="L302" s="30"/>
      <c r="M302" s="28"/>
      <c r="N302" s="30"/>
      <c r="O302" s="28"/>
    </row>
    <row r="303" spans="4:15" s="1" customFormat="1" ht="13.5">
      <c r="D303" s="30"/>
      <c r="E303" s="28"/>
      <c r="F303" s="30"/>
      <c r="G303" s="28"/>
      <c r="H303" s="30"/>
      <c r="I303" s="28"/>
      <c r="J303" s="30"/>
      <c r="K303" s="28"/>
      <c r="L303" s="30"/>
      <c r="M303" s="28"/>
      <c r="N303" s="30"/>
      <c r="O303" s="28"/>
    </row>
    <row r="304" spans="4:15" s="1" customFormat="1" ht="13.5">
      <c r="D304" s="30"/>
      <c r="E304" s="28"/>
      <c r="F304" s="30"/>
      <c r="G304" s="28"/>
      <c r="H304" s="30"/>
      <c r="I304" s="28"/>
      <c r="J304" s="30"/>
      <c r="K304" s="28"/>
      <c r="L304" s="30"/>
      <c r="M304" s="28"/>
      <c r="N304" s="30"/>
      <c r="O304" s="28"/>
    </row>
    <row r="305" spans="4:15" s="1" customFormat="1" ht="13.5">
      <c r="D305" s="30"/>
      <c r="E305" s="28"/>
      <c r="F305" s="30"/>
      <c r="G305" s="28"/>
      <c r="H305" s="30"/>
      <c r="I305" s="28"/>
      <c r="J305" s="30"/>
      <c r="K305" s="28"/>
      <c r="L305" s="30"/>
      <c r="M305" s="28"/>
      <c r="N305" s="30"/>
      <c r="O305" s="28"/>
    </row>
    <row r="306" spans="4:15" s="1" customFormat="1" ht="13.5">
      <c r="D306" s="30"/>
      <c r="E306" s="28"/>
      <c r="F306" s="30"/>
      <c r="G306" s="28"/>
      <c r="H306" s="30"/>
      <c r="I306" s="28"/>
      <c r="J306" s="30"/>
      <c r="K306" s="28"/>
      <c r="L306" s="30"/>
      <c r="M306" s="28"/>
      <c r="N306" s="30"/>
      <c r="O306" s="28"/>
    </row>
    <row r="307" spans="4:15" s="1" customFormat="1" ht="13.5">
      <c r="D307" s="30"/>
      <c r="E307" s="28"/>
      <c r="F307" s="30"/>
      <c r="G307" s="28"/>
      <c r="H307" s="30"/>
      <c r="I307" s="28"/>
      <c r="J307" s="30"/>
      <c r="K307" s="28"/>
      <c r="L307" s="30"/>
      <c r="M307" s="28"/>
      <c r="N307" s="30"/>
      <c r="O307" s="28"/>
    </row>
    <row r="308" spans="4:15" s="1" customFormat="1" ht="13.5">
      <c r="D308" s="30"/>
      <c r="E308" s="28"/>
      <c r="F308" s="30"/>
      <c r="G308" s="28"/>
      <c r="H308" s="30"/>
      <c r="I308" s="28"/>
      <c r="J308" s="30"/>
      <c r="K308" s="28"/>
      <c r="L308" s="30"/>
      <c r="M308" s="28"/>
      <c r="N308" s="30"/>
      <c r="O308" s="28"/>
    </row>
    <row r="309" spans="4:15" s="1" customFormat="1" ht="13.5">
      <c r="D309" s="30"/>
      <c r="E309" s="28"/>
      <c r="F309" s="30"/>
      <c r="G309" s="28"/>
      <c r="H309" s="30"/>
      <c r="I309" s="28"/>
      <c r="J309" s="30"/>
      <c r="K309" s="28"/>
      <c r="L309" s="30"/>
      <c r="M309" s="28"/>
      <c r="N309" s="30"/>
      <c r="O309" s="28"/>
    </row>
    <row r="310" spans="4:15" s="1" customFormat="1" ht="13.5">
      <c r="D310" s="30"/>
      <c r="E310" s="28"/>
      <c r="F310" s="30"/>
      <c r="G310" s="28"/>
      <c r="H310" s="30"/>
      <c r="I310" s="28"/>
      <c r="J310" s="30"/>
      <c r="K310" s="28"/>
      <c r="L310" s="30"/>
      <c r="M310" s="28"/>
      <c r="N310" s="30"/>
      <c r="O310" s="28"/>
    </row>
    <row r="311" spans="4:15" s="1" customFormat="1" ht="13.5">
      <c r="D311" s="30"/>
      <c r="E311" s="28"/>
      <c r="F311" s="30"/>
      <c r="G311" s="28"/>
      <c r="H311" s="30"/>
      <c r="I311" s="28"/>
      <c r="J311" s="30"/>
      <c r="K311" s="28"/>
      <c r="L311" s="30"/>
      <c r="M311" s="28"/>
      <c r="N311" s="30"/>
      <c r="O311" s="28"/>
    </row>
    <row r="312" spans="4:15" s="1" customFormat="1" ht="13.5">
      <c r="D312" s="30"/>
      <c r="E312" s="28"/>
      <c r="F312" s="30"/>
      <c r="G312" s="28"/>
      <c r="H312" s="30"/>
      <c r="I312" s="28"/>
      <c r="J312" s="30"/>
      <c r="K312" s="28"/>
      <c r="L312" s="30"/>
      <c r="M312" s="28"/>
      <c r="N312" s="30"/>
      <c r="O312" s="28"/>
    </row>
    <row r="313" spans="4:15" s="1" customFormat="1" ht="13.5">
      <c r="D313" s="30"/>
      <c r="E313" s="28"/>
      <c r="F313" s="30"/>
      <c r="G313" s="28"/>
      <c r="H313" s="30"/>
      <c r="I313" s="28"/>
      <c r="J313" s="30"/>
      <c r="K313" s="28"/>
      <c r="L313" s="30"/>
      <c r="M313" s="28"/>
      <c r="N313" s="30"/>
      <c r="O313" s="28"/>
    </row>
    <row r="314" spans="4:15" s="1" customFormat="1" ht="13.5">
      <c r="D314" s="30"/>
      <c r="E314" s="28"/>
      <c r="F314" s="30"/>
      <c r="G314" s="28"/>
      <c r="H314" s="30"/>
      <c r="I314" s="28"/>
      <c r="J314" s="30"/>
      <c r="K314" s="28"/>
      <c r="L314" s="30"/>
      <c r="M314" s="28"/>
      <c r="N314" s="30"/>
      <c r="O314" s="28"/>
    </row>
    <row r="315" spans="4:15" s="1" customFormat="1" ht="13.5">
      <c r="D315" s="30"/>
      <c r="E315" s="28"/>
      <c r="F315" s="30"/>
      <c r="G315" s="28"/>
      <c r="H315" s="30"/>
      <c r="I315" s="28"/>
      <c r="J315" s="30"/>
      <c r="K315" s="28"/>
      <c r="L315" s="30"/>
      <c r="M315" s="28"/>
      <c r="N315" s="30"/>
      <c r="O315" s="28"/>
    </row>
    <row r="316" spans="4:15" s="1" customFormat="1" ht="13.5">
      <c r="D316" s="30"/>
      <c r="E316" s="28"/>
      <c r="F316" s="30"/>
      <c r="G316" s="28"/>
      <c r="H316" s="30"/>
      <c r="I316" s="28"/>
      <c r="J316" s="30"/>
      <c r="K316" s="28"/>
      <c r="L316" s="30"/>
      <c r="M316" s="28"/>
      <c r="N316" s="30"/>
      <c r="O316" s="28"/>
    </row>
    <row r="317" spans="4:15" s="1" customFormat="1" ht="13.5">
      <c r="D317" s="30"/>
      <c r="E317" s="28"/>
      <c r="F317" s="30"/>
      <c r="G317" s="28"/>
      <c r="H317" s="30"/>
      <c r="I317" s="28"/>
      <c r="J317" s="30"/>
      <c r="K317" s="28"/>
      <c r="L317" s="30"/>
      <c r="M317" s="28"/>
      <c r="N317" s="30"/>
      <c r="O317" s="28"/>
    </row>
    <row r="318" spans="4:15" s="1" customFormat="1" ht="13.5">
      <c r="D318" s="30"/>
      <c r="E318" s="28"/>
      <c r="F318" s="30"/>
      <c r="G318" s="28"/>
      <c r="H318" s="30"/>
      <c r="I318" s="28"/>
      <c r="J318" s="30"/>
      <c r="K318" s="28"/>
      <c r="L318" s="30"/>
      <c r="M318" s="28"/>
      <c r="N318" s="30"/>
      <c r="O318" s="28"/>
    </row>
    <row r="319" spans="4:15" s="1" customFormat="1" ht="13.5">
      <c r="D319" s="30"/>
      <c r="E319" s="28"/>
      <c r="F319" s="30"/>
      <c r="G319" s="28"/>
      <c r="H319" s="30"/>
      <c r="I319" s="28"/>
      <c r="J319" s="30"/>
      <c r="K319" s="28"/>
      <c r="L319" s="30"/>
      <c r="M319" s="28"/>
      <c r="N319" s="30"/>
      <c r="O319" s="28"/>
    </row>
    <row r="320" spans="4:15" s="1" customFormat="1" ht="13.5">
      <c r="D320" s="30"/>
      <c r="E320" s="28"/>
      <c r="F320" s="30"/>
      <c r="G320" s="28"/>
      <c r="H320" s="30"/>
      <c r="I320" s="28"/>
      <c r="J320" s="30"/>
      <c r="K320" s="28"/>
      <c r="L320" s="30"/>
      <c r="M320" s="28"/>
      <c r="N320" s="30"/>
      <c r="O320" s="28"/>
    </row>
    <row r="321" spans="4:15" s="1" customFormat="1" ht="13.5">
      <c r="D321" s="30"/>
      <c r="E321" s="28"/>
      <c r="F321" s="30"/>
      <c r="G321" s="28"/>
      <c r="H321" s="30"/>
      <c r="I321" s="28"/>
      <c r="J321" s="30"/>
      <c r="K321" s="28"/>
      <c r="L321" s="30"/>
      <c r="M321" s="28"/>
      <c r="N321" s="30"/>
      <c r="O321" s="28"/>
    </row>
    <row r="322" spans="4:15" s="1" customFormat="1" ht="13.5">
      <c r="D322" s="30"/>
      <c r="E322" s="28"/>
      <c r="F322" s="30"/>
      <c r="G322" s="28"/>
      <c r="H322" s="30"/>
      <c r="I322" s="28"/>
      <c r="J322" s="30"/>
      <c r="K322" s="28"/>
      <c r="L322" s="30"/>
      <c r="M322" s="28"/>
      <c r="N322" s="30"/>
      <c r="O322" s="28"/>
    </row>
    <row r="323" spans="4:15" s="1" customFormat="1" ht="13.5">
      <c r="D323" s="30"/>
      <c r="E323" s="28"/>
      <c r="F323" s="30"/>
      <c r="G323" s="28"/>
      <c r="H323" s="30"/>
      <c r="I323" s="28"/>
      <c r="J323" s="30"/>
      <c r="K323" s="28"/>
      <c r="L323" s="30"/>
      <c r="M323" s="28"/>
      <c r="N323" s="30"/>
      <c r="O323" s="28"/>
    </row>
    <row r="324" spans="4:15" s="1" customFormat="1" ht="13.5">
      <c r="D324" s="30"/>
      <c r="E324" s="28"/>
      <c r="F324" s="30"/>
      <c r="G324" s="28"/>
      <c r="H324" s="30"/>
      <c r="I324" s="28"/>
      <c r="J324" s="30"/>
      <c r="K324" s="28"/>
      <c r="L324" s="30"/>
      <c r="M324" s="28"/>
      <c r="N324" s="30"/>
      <c r="O324" s="28"/>
    </row>
    <row r="325" spans="4:15" s="1" customFormat="1" ht="13.5">
      <c r="D325" s="30"/>
      <c r="E325" s="28"/>
      <c r="F325" s="30"/>
      <c r="G325" s="28"/>
      <c r="H325" s="30"/>
      <c r="I325" s="28"/>
      <c r="J325" s="30"/>
      <c r="K325" s="28"/>
      <c r="L325" s="30"/>
      <c r="M325" s="28"/>
      <c r="N325" s="30"/>
      <c r="O325" s="28"/>
    </row>
    <row r="326" spans="4:15" s="1" customFormat="1" ht="13.5">
      <c r="D326" s="30"/>
      <c r="E326" s="28"/>
      <c r="F326" s="30"/>
      <c r="G326" s="28"/>
      <c r="H326" s="30"/>
      <c r="I326" s="28"/>
      <c r="J326" s="30"/>
      <c r="K326" s="28"/>
      <c r="L326" s="30"/>
      <c r="M326" s="28"/>
      <c r="N326" s="30"/>
      <c r="O326" s="28"/>
    </row>
    <row r="327" spans="4:15" s="1" customFormat="1" ht="13.5">
      <c r="D327" s="30"/>
      <c r="E327" s="28"/>
      <c r="F327" s="30"/>
      <c r="G327" s="28"/>
      <c r="H327" s="30"/>
      <c r="I327" s="28"/>
      <c r="J327" s="30"/>
      <c r="K327" s="28"/>
      <c r="L327" s="30"/>
      <c r="M327" s="28"/>
      <c r="N327" s="30"/>
      <c r="O327" s="28"/>
    </row>
    <row r="328" spans="4:15" s="1" customFormat="1" ht="13.5">
      <c r="D328" s="30"/>
      <c r="E328" s="28"/>
      <c r="F328" s="30"/>
      <c r="G328" s="28"/>
      <c r="H328" s="30"/>
      <c r="I328" s="28"/>
      <c r="J328" s="30"/>
      <c r="K328" s="28"/>
      <c r="L328" s="30"/>
      <c r="M328" s="28"/>
      <c r="N328" s="30"/>
      <c r="O328" s="28"/>
    </row>
    <row r="329" spans="4:15" s="1" customFormat="1" ht="13.5">
      <c r="D329" s="30"/>
      <c r="E329" s="28"/>
      <c r="F329" s="30"/>
      <c r="G329" s="28"/>
      <c r="H329" s="30"/>
      <c r="I329" s="28"/>
      <c r="J329" s="30"/>
      <c r="K329" s="28"/>
      <c r="L329" s="30"/>
      <c r="M329" s="28"/>
      <c r="N329" s="30"/>
      <c r="O329" s="28"/>
    </row>
    <row r="330" spans="4:15" s="1" customFormat="1" ht="13.5">
      <c r="D330" s="30"/>
      <c r="E330" s="28"/>
      <c r="F330" s="30"/>
      <c r="G330" s="28"/>
      <c r="H330" s="30"/>
      <c r="I330" s="28"/>
      <c r="J330" s="30"/>
      <c r="K330" s="28"/>
      <c r="L330" s="30"/>
      <c r="M330" s="28"/>
      <c r="N330" s="30"/>
      <c r="O330" s="28"/>
    </row>
    <row r="331" spans="4:15" s="1" customFormat="1" ht="13.5">
      <c r="D331" s="30"/>
      <c r="E331" s="28"/>
      <c r="F331" s="30"/>
      <c r="G331" s="28"/>
      <c r="H331" s="30"/>
      <c r="I331" s="28"/>
      <c r="J331" s="30"/>
      <c r="K331" s="28"/>
      <c r="L331" s="30"/>
      <c r="M331" s="28"/>
      <c r="N331" s="30"/>
      <c r="O331" s="28"/>
    </row>
    <row r="332" spans="4:15" s="1" customFormat="1" ht="13.5">
      <c r="D332" s="30"/>
      <c r="E332" s="28"/>
      <c r="F332" s="30"/>
      <c r="G332" s="28"/>
      <c r="H332" s="30"/>
      <c r="I332" s="28"/>
      <c r="J332" s="30"/>
      <c r="K332" s="28"/>
      <c r="L332" s="30"/>
      <c r="M332" s="28"/>
      <c r="N332" s="30"/>
      <c r="O332" s="28"/>
    </row>
    <row r="333" spans="4:15" s="1" customFormat="1" ht="13.5">
      <c r="D333" s="30"/>
      <c r="E333" s="28"/>
      <c r="F333" s="30"/>
      <c r="G333" s="28"/>
      <c r="H333" s="30"/>
      <c r="I333" s="28"/>
      <c r="J333" s="30"/>
      <c r="K333" s="28"/>
      <c r="L333" s="30"/>
      <c r="M333" s="28"/>
      <c r="N333" s="30"/>
      <c r="O333" s="28"/>
    </row>
    <row r="334" spans="4:15" s="1" customFormat="1" ht="13.5">
      <c r="D334" s="30"/>
      <c r="E334" s="28"/>
      <c r="F334" s="30"/>
      <c r="G334" s="28"/>
      <c r="H334" s="30"/>
      <c r="I334" s="28"/>
      <c r="J334" s="30"/>
      <c r="K334" s="28"/>
      <c r="L334" s="30"/>
      <c r="M334" s="28"/>
      <c r="N334" s="30"/>
      <c r="O334" s="28"/>
    </row>
    <row r="335" spans="4:15" s="1" customFormat="1" ht="13.5">
      <c r="D335" s="30"/>
      <c r="E335" s="28"/>
      <c r="F335" s="30"/>
      <c r="G335" s="28"/>
      <c r="H335" s="30"/>
      <c r="I335" s="28"/>
      <c r="J335" s="30"/>
      <c r="K335" s="28"/>
      <c r="L335" s="30"/>
      <c r="M335" s="28"/>
      <c r="N335" s="30"/>
      <c r="O335" s="28"/>
    </row>
    <row r="336" spans="4:15" s="1" customFormat="1" ht="13.5">
      <c r="D336" s="30"/>
      <c r="E336" s="28"/>
      <c r="F336" s="30"/>
      <c r="G336" s="28"/>
      <c r="H336" s="30"/>
      <c r="I336" s="28"/>
      <c r="J336" s="30"/>
      <c r="K336" s="28"/>
      <c r="L336" s="30"/>
      <c r="M336" s="28"/>
      <c r="N336" s="30"/>
      <c r="O336" s="28"/>
    </row>
    <row r="337" spans="4:15" s="1" customFormat="1" ht="13.5">
      <c r="D337" s="30"/>
      <c r="E337" s="28"/>
      <c r="F337" s="30"/>
      <c r="G337" s="28"/>
      <c r="H337" s="30"/>
      <c r="I337" s="28"/>
      <c r="J337" s="30"/>
      <c r="K337" s="28"/>
      <c r="L337" s="30"/>
      <c r="M337" s="28"/>
      <c r="N337" s="30"/>
      <c r="O337" s="28"/>
    </row>
    <row r="338" spans="4:15" s="1" customFormat="1" ht="13.5">
      <c r="D338" s="30"/>
      <c r="E338" s="28"/>
      <c r="F338" s="30"/>
      <c r="G338" s="28"/>
      <c r="H338" s="30"/>
      <c r="I338" s="28"/>
      <c r="J338" s="30"/>
      <c r="K338" s="28"/>
      <c r="L338" s="30"/>
      <c r="M338" s="28"/>
      <c r="N338" s="30"/>
      <c r="O338" s="28"/>
    </row>
    <row r="339" spans="4:15" s="1" customFormat="1" ht="13.5">
      <c r="D339" s="30"/>
      <c r="E339" s="28"/>
      <c r="F339" s="30"/>
      <c r="G339" s="28"/>
      <c r="H339" s="30"/>
      <c r="I339" s="28"/>
      <c r="J339" s="30"/>
      <c r="K339" s="28"/>
      <c r="L339" s="30"/>
      <c r="M339" s="28"/>
      <c r="N339" s="30"/>
      <c r="O339" s="28"/>
    </row>
    <row r="340" spans="4:15" s="1" customFormat="1" ht="13.5">
      <c r="D340" s="30"/>
      <c r="E340" s="28"/>
      <c r="F340" s="30"/>
      <c r="G340" s="28"/>
      <c r="H340" s="30"/>
      <c r="I340" s="28"/>
      <c r="J340" s="30"/>
      <c r="K340" s="28"/>
      <c r="L340" s="30"/>
      <c r="M340" s="28"/>
      <c r="N340" s="30"/>
      <c r="O340" s="28"/>
    </row>
    <row r="341" spans="4:15" s="1" customFormat="1" ht="13.5">
      <c r="D341" s="30"/>
      <c r="E341" s="28"/>
      <c r="F341" s="30"/>
      <c r="G341" s="28"/>
      <c r="H341" s="30"/>
      <c r="I341" s="28"/>
      <c r="J341" s="30"/>
      <c r="K341" s="28"/>
      <c r="L341" s="30"/>
      <c r="M341" s="28"/>
      <c r="N341" s="30"/>
      <c r="O341" s="28"/>
    </row>
    <row r="342" spans="4:15" s="1" customFormat="1" ht="13.5">
      <c r="D342" s="30"/>
      <c r="E342" s="28"/>
      <c r="F342" s="30"/>
      <c r="G342" s="28"/>
      <c r="H342" s="30"/>
      <c r="I342" s="28"/>
      <c r="J342" s="30"/>
      <c r="K342" s="28"/>
      <c r="L342" s="30"/>
      <c r="M342" s="28"/>
      <c r="N342" s="30"/>
      <c r="O342" s="28"/>
    </row>
    <row r="343" spans="4:15" s="1" customFormat="1" ht="13.5">
      <c r="D343" s="30"/>
      <c r="E343" s="28"/>
      <c r="F343" s="30"/>
      <c r="G343" s="28"/>
      <c r="H343" s="30"/>
      <c r="I343" s="28"/>
      <c r="J343" s="30"/>
      <c r="K343" s="28"/>
      <c r="L343" s="30"/>
      <c r="M343" s="28"/>
      <c r="N343" s="30"/>
      <c r="O343" s="28"/>
    </row>
    <row r="344" spans="4:15" s="1" customFormat="1" ht="13.5">
      <c r="D344" s="30"/>
      <c r="E344" s="28"/>
      <c r="F344" s="30"/>
      <c r="G344" s="28"/>
      <c r="H344" s="30"/>
      <c r="I344" s="28"/>
      <c r="J344" s="30"/>
      <c r="K344" s="28"/>
      <c r="L344" s="30"/>
      <c r="M344" s="28"/>
      <c r="N344" s="30"/>
      <c r="O344" s="28"/>
    </row>
    <row r="345" spans="4:15" s="1" customFormat="1" ht="13.5">
      <c r="D345" s="30"/>
      <c r="E345" s="28"/>
      <c r="F345" s="30"/>
      <c r="G345" s="28"/>
      <c r="H345" s="30"/>
      <c r="I345" s="28"/>
      <c r="J345" s="30"/>
      <c r="K345" s="28"/>
      <c r="L345" s="30"/>
      <c r="M345" s="28"/>
      <c r="N345" s="30"/>
      <c r="O345" s="28"/>
    </row>
    <row r="346" spans="4:15" s="1" customFormat="1" ht="13.5">
      <c r="D346" s="30"/>
      <c r="E346" s="28"/>
      <c r="F346" s="30"/>
      <c r="G346" s="28"/>
      <c r="H346" s="30"/>
      <c r="I346" s="28"/>
      <c r="J346" s="30"/>
      <c r="K346" s="28"/>
      <c r="L346" s="30"/>
      <c r="M346" s="28"/>
      <c r="N346" s="30"/>
      <c r="O346" s="28"/>
    </row>
    <row r="347" spans="4:15" s="1" customFormat="1" ht="13.5">
      <c r="D347" s="30"/>
      <c r="E347" s="28"/>
      <c r="F347" s="30"/>
      <c r="G347" s="28"/>
      <c r="H347" s="30"/>
      <c r="I347" s="28"/>
      <c r="J347" s="30"/>
      <c r="K347" s="28"/>
      <c r="L347" s="30"/>
      <c r="M347" s="28"/>
      <c r="N347" s="30"/>
      <c r="O347" s="28"/>
    </row>
    <row r="348" spans="4:15" s="1" customFormat="1" ht="13.5">
      <c r="D348" s="30"/>
      <c r="E348" s="28"/>
      <c r="F348" s="30"/>
      <c r="G348" s="28"/>
      <c r="H348" s="30"/>
      <c r="I348" s="28"/>
      <c r="J348" s="30"/>
      <c r="K348" s="28"/>
      <c r="L348" s="30"/>
      <c r="M348" s="28"/>
      <c r="N348" s="30"/>
      <c r="O348" s="28"/>
    </row>
    <row r="349" spans="4:15" s="1" customFormat="1" ht="13.5">
      <c r="D349" s="30"/>
      <c r="E349" s="28"/>
      <c r="F349" s="30"/>
      <c r="G349" s="28"/>
      <c r="H349" s="30"/>
      <c r="I349" s="28"/>
      <c r="J349" s="30"/>
      <c r="K349" s="28"/>
      <c r="L349" s="30"/>
      <c r="M349" s="28"/>
      <c r="N349" s="30"/>
      <c r="O349" s="28"/>
    </row>
    <row r="350" spans="4:15" s="1" customFormat="1" ht="13.5">
      <c r="D350" s="30"/>
      <c r="E350" s="28"/>
      <c r="F350" s="30"/>
      <c r="G350" s="28"/>
      <c r="H350" s="30"/>
      <c r="I350" s="28"/>
      <c r="J350" s="30"/>
      <c r="K350" s="28"/>
      <c r="L350" s="30"/>
      <c r="M350" s="28"/>
      <c r="N350" s="30"/>
      <c r="O350" s="28"/>
    </row>
    <row r="351" spans="4:15" s="1" customFormat="1" ht="13.5">
      <c r="D351" s="30"/>
      <c r="E351" s="28"/>
      <c r="F351" s="30"/>
      <c r="G351" s="28"/>
      <c r="H351" s="30"/>
      <c r="I351" s="28"/>
      <c r="J351" s="30"/>
      <c r="K351" s="28"/>
      <c r="L351" s="30"/>
      <c r="M351" s="28"/>
      <c r="N351" s="30"/>
      <c r="O351" s="28"/>
    </row>
    <row r="352" spans="4:15" s="1" customFormat="1" ht="13.5">
      <c r="D352" s="30"/>
      <c r="E352" s="28"/>
      <c r="F352" s="30"/>
      <c r="G352" s="28"/>
      <c r="H352" s="30"/>
      <c r="I352" s="28"/>
      <c r="J352" s="30"/>
      <c r="K352" s="28"/>
      <c r="L352" s="30"/>
      <c r="M352" s="28"/>
      <c r="N352" s="30"/>
      <c r="O352" s="28"/>
    </row>
    <row r="353" spans="4:15" s="1" customFormat="1" ht="13.5">
      <c r="D353" s="30"/>
      <c r="E353" s="28"/>
      <c r="F353" s="30"/>
      <c r="G353" s="28"/>
      <c r="H353" s="30"/>
      <c r="I353" s="28"/>
      <c r="J353" s="30"/>
      <c r="K353" s="28"/>
      <c r="L353" s="30"/>
      <c r="M353" s="28"/>
      <c r="N353" s="30"/>
      <c r="O353" s="28"/>
    </row>
    <row r="354" spans="4:15" s="1" customFormat="1" ht="13.5">
      <c r="D354" s="30"/>
      <c r="E354" s="28"/>
      <c r="F354" s="30"/>
      <c r="G354" s="28"/>
      <c r="H354" s="30"/>
      <c r="I354" s="28"/>
      <c r="J354" s="30"/>
      <c r="K354" s="28"/>
      <c r="L354" s="30"/>
      <c r="M354" s="28"/>
      <c r="N354" s="30"/>
      <c r="O354" s="28"/>
    </row>
    <row r="355" spans="4:15" s="1" customFormat="1" ht="13.5">
      <c r="D355" s="30"/>
      <c r="E355" s="28"/>
      <c r="F355" s="30"/>
      <c r="G355" s="28"/>
      <c r="H355" s="30"/>
      <c r="I355" s="28"/>
      <c r="J355" s="30"/>
      <c r="K355" s="28"/>
      <c r="L355" s="30"/>
      <c r="M355" s="28"/>
      <c r="N355" s="30"/>
      <c r="O355" s="28"/>
    </row>
    <row r="356" spans="4:15" s="1" customFormat="1" ht="13.5">
      <c r="D356" s="30"/>
      <c r="E356" s="28"/>
      <c r="F356" s="30"/>
      <c r="G356" s="28"/>
      <c r="H356" s="30"/>
      <c r="I356" s="28"/>
      <c r="J356" s="30"/>
      <c r="K356" s="28"/>
      <c r="L356" s="30"/>
      <c r="M356" s="28"/>
      <c r="N356" s="30"/>
      <c r="O356" s="28"/>
    </row>
    <row r="357" spans="4:15" s="1" customFormat="1" ht="13.5">
      <c r="D357" s="30"/>
      <c r="E357" s="28"/>
      <c r="F357" s="30"/>
      <c r="G357" s="28"/>
      <c r="H357" s="30"/>
      <c r="I357" s="28"/>
      <c r="J357" s="30"/>
      <c r="K357" s="28"/>
      <c r="L357" s="30"/>
      <c r="M357" s="28"/>
      <c r="N357" s="30"/>
      <c r="O357" s="28"/>
    </row>
    <row r="358" spans="4:15" s="1" customFormat="1" ht="13.5">
      <c r="D358" s="30"/>
      <c r="E358" s="28"/>
      <c r="F358" s="30"/>
      <c r="G358" s="28"/>
      <c r="H358" s="30"/>
      <c r="I358" s="28"/>
      <c r="J358" s="30"/>
      <c r="K358" s="28"/>
      <c r="L358" s="30"/>
      <c r="M358" s="28"/>
      <c r="N358" s="30"/>
      <c r="O358" s="28"/>
    </row>
    <row r="359" spans="4:15" s="1" customFormat="1" ht="13.5">
      <c r="D359" s="30"/>
      <c r="E359" s="28"/>
      <c r="F359" s="30"/>
      <c r="G359" s="28"/>
      <c r="H359" s="30"/>
      <c r="I359" s="28"/>
      <c r="J359" s="30"/>
      <c r="K359" s="28"/>
      <c r="L359" s="30"/>
      <c r="M359" s="28"/>
      <c r="N359" s="30"/>
      <c r="O359" s="28"/>
    </row>
    <row r="360" spans="4:15" s="1" customFormat="1" ht="13.5">
      <c r="D360" s="30"/>
      <c r="E360" s="28"/>
      <c r="F360" s="30"/>
      <c r="G360" s="28"/>
      <c r="H360" s="30"/>
      <c r="I360" s="28"/>
      <c r="J360" s="30"/>
      <c r="K360" s="28"/>
      <c r="L360" s="30"/>
      <c r="M360" s="28"/>
      <c r="N360" s="30"/>
      <c r="O360" s="28"/>
    </row>
    <row r="361" spans="4:15" s="1" customFormat="1" ht="13.5">
      <c r="D361" s="30"/>
      <c r="E361" s="28"/>
      <c r="F361" s="30"/>
      <c r="G361" s="28"/>
      <c r="H361" s="30"/>
      <c r="I361" s="28"/>
      <c r="J361" s="30"/>
      <c r="K361" s="28"/>
      <c r="L361" s="30"/>
      <c r="M361" s="28"/>
      <c r="N361" s="30"/>
      <c r="O361" s="28"/>
    </row>
    <row r="362" spans="4:15" s="1" customFormat="1" ht="13.5">
      <c r="D362" s="30"/>
      <c r="E362" s="28"/>
      <c r="F362" s="30"/>
      <c r="G362" s="28"/>
      <c r="H362" s="30"/>
      <c r="I362" s="28"/>
      <c r="J362" s="30"/>
      <c r="K362" s="28"/>
      <c r="L362" s="30"/>
      <c r="M362" s="28"/>
      <c r="N362" s="30"/>
      <c r="O362" s="28"/>
    </row>
    <row r="363" spans="4:15" s="1" customFormat="1" ht="13.5">
      <c r="D363" s="30"/>
      <c r="E363" s="28"/>
      <c r="F363" s="30"/>
      <c r="G363" s="28"/>
      <c r="H363" s="30"/>
      <c r="I363" s="28"/>
      <c r="J363" s="30"/>
      <c r="K363" s="28"/>
      <c r="L363" s="30"/>
      <c r="M363" s="28"/>
      <c r="N363" s="30"/>
      <c r="O363" s="28"/>
    </row>
    <row r="364" spans="4:15" s="1" customFormat="1" ht="13.5">
      <c r="D364" s="30"/>
      <c r="E364" s="28"/>
      <c r="F364" s="30"/>
      <c r="G364" s="28"/>
      <c r="H364" s="30"/>
      <c r="I364" s="28"/>
      <c r="J364" s="30"/>
      <c r="K364" s="28"/>
      <c r="L364" s="30"/>
      <c r="M364" s="28"/>
      <c r="N364" s="30"/>
      <c r="O364" s="28"/>
    </row>
    <row r="365" spans="4:15" s="1" customFormat="1" ht="13.5">
      <c r="D365" s="30"/>
      <c r="E365" s="28"/>
      <c r="F365" s="30"/>
      <c r="G365" s="28"/>
      <c r="H365" s="30"/>
      <c r="I365" s="28"/>
      <c r="J365" s="30"/>
      <c r="K365" s="28"/>
      <c r="L365" s="30"/>
      <c r="M365" s="28"/>
      <c r="N365" s="30"/>
      <c r="O365" s="28"/>
    </row>
    <row r="366" spans="4:15" s="1" customFormat="1" ht="13.5">
      <c r="D366" s="30"/>
      <c r="E366" s="28"/>
      <c r="F366" s="30"/>
      <c r="G366" s="28"/>
      <c r="H366" s="30"/>
      <c r="I366" s="28"/>
      <c r="J366" s="30"/>
      <c r="K366" s="28"/>
      <c r="L366" s="30"/>
      <c r="M366" s="28"/>
      <c r="N366" s="30"/>
      <c r="O366" s="28"/>
    </row>
    <row r="367" spans="4:15" s="1" customFormat="1" ht="13.5">
      <c r="D367" s="30"/>
      <c r="E367" s="28"/>
      <c r="F367" s="30"/>
      <c r="G367" s="28"/>
      <c r="H367" s="30"/>
      <c r="I367" s="28"/>
      <c r="J367" s="30"/>
      <c r="K367" s="28"/>
      <c r="L367" s="30"/>
      <c r="M367" s="28"/>
      <c r="N367" s="30"/>
      <c r="O367" s="28"/>
    </row>
    <row r="368" spans="4:15" s="1" customFormat="1" ht="13.5">
      <c r="D368" s="30"/>
      <c r="E368" s="28"/>
      <c r="F368" s="30"/>
      <c r="G368" s="28"/>
      <c r="H368" s="30"/>
      <c r="I368" s="28"/>
      <c r="J368" s="30"/>
      <c r="K368" s="28"/>
      <c r="L368" s="30"/>
      <c r="M368" s="28"/>
      <c r="N368" s="30"/>
      <c r="O368" s="28"/>
    </row>
    <row r="369" spans="4:15" s="1" customFormat="1" ht="13.5">
      <c r="D369" s="30"/>
      <c r="E369" s="28"/>
      <c r="F369" s="30"/>
      <c r="G369" s="28"/>
      <c r="H369" s="30"/>
      <c r="I369" s="28"/>
      <c r="J369" s="30"/>
      <c r="K369" s="28"/>
      <c r="L369" s="30"/>
      <c r="M369" s="28"/>
      <c r="N369" s="30"/>
      <c r="O369" s="28"/>
    </row>
    <row r="370" spans="4:15" s="1" customFormat="1" ht="13.5">
      <c r="D370" s="30"/>
      <c r="E370" s="28"/>
      <c r="F370" s="30"/>
      <c r="G370" s="28"/>
      <c r="H370" s="30"/>
      <c r="I370" s="28"/>
      <c r="J370" s="30"/>
      <c r="K370" s="28"/>
      <c r="L370" s="30"/>
      <c r="M370" s="28"/>
      <c r="N370" s="30"/>
      <c r="O370" s="28"/>
    </row>
    <row r="371" spans="4:15" s="1" customFormat="1" ht="13.5">
      <c r="D371" s="30"/>
      <c r="E371" s="28"/>
      <c r="F371" s="30"/>
      <c r="G371" s="28"/>
      <c r="H371" s="30"/>
      <c r="I371" s="28"/>
      <c r="J371" s="30"/>
      <c r="K371" s="28"/>
      <c r="L371" s="30"/>
      <c r="M371" s="28"/>
      <c r="N371" s="30"/>
      <c r="O371" s="28"/>
    </row>
    <row r="372" spans="4:15" s="1" customFormat="1" ht="13.5">
      <c r="D372" s="30"/>
      <c r="E372" s="28"/>
      <c r="F372" s="30"/>
      <c r="G372" s="28"/>
      <c r="H372" s="30"/>
      <c r="I372" s="28"/>
      <c r="J372" s="30"/>
      <c r="K372" s="28"/>
      <c r="L372" s="30"/>
      <c r="M372" s="28"/>
      <c r="N372" s="30"/>
      <c r="O372" s="28"/>
    </row>
    <row r="373" spans="4:15" s="1" customFormat="1" ht="13.5">
      <c r="D373" s="30"/>
      <c r="E373" s="28"/>
      <c r="F373" s="30"/>
      <c r="G373" s="28"/>
      <c r="H373" s="30"/>
      <c r="I373" s="28"/>
      <c r="J373" s="30"/>
      <c r="K373" s="28"/>
      <c r="L373" s="30"/>
      <c r="M373" s="28"/>
      <c r="N373" s="30"/>
      <c r="O373" s="28"/>
    </row>
    <row r="374" spans="4:15" s="1" customFormat="1" ht="13.5">
      <c r="D374" s="30"/>
      <c r="E374" s="28"/>
      <c r="F374" s="30"/>
      <c r="G374" s="28"/>
      <c r="H374" s="30"/>
      <c r="I374" s="28"/>
      <c r="J374" s="30"/>
      <c r="K374" s="28"/>
      <c r="L374" s="30"/>
      <c r="M374" s="28"/>
      <c r="N374" s="30"/>
      <c r="O374" s="28"/>
    </row>
    <row r="375" spans="4:15" s="1" customFormat="1" ht="13.5">
      <c r="D375" s="30"/>
      <c r="E375" s="28"/>
      <c r="F375" s="30"/>
      <c r="G375" s="28"/>
      <c r="H375" s="30"/>
      <c r="I375" s="28"/>
      <c r="J375" s="30"/>
      <c r="K375" s="28"/>
      <c r="L375" s="30"/>
      <c r="M375" s="28"/>
      <c r="N375" s="30"/>
      <c r="O375" s="28"/>
    </row>
    <row r="376" spans="4:15" s="1" customFormat="1" ht="13.5">
      <c r="D376" s="30"/>
      <c r="E376" s="28"/>
      <c r="F376" s="30"/>
      <c r="G376" s="28"/>
      <c r="H376" s="30"/>
      <c r="I376" s="28"/>
      <c r="J376" s="30"/>
      <c r="K376" s="28"/>
      <c r="L376" s="30"/>
      <c r="M376" s="28"/>
      <c r="N376" s="30"/>
      <c r="O376" s="28"/>
    </row>
    <row r="377" spans="4:15" s="1" customFormat="1" ht="13.5">
      <c r="D377" s="30"/>
      <c r="E377" s="28"/>
      <c r="F377" s="30"/>
      <c r="G377" s="28"/>
      <c r="H377" s="30"/>
      <c r="I377" s="28"/>
      <c r="J377" s="30"/>
      <c r="K377" s="28"/>
      <c r="L377" s="30"/>
      <c r="M377" s="28"/>
      <c r="N377" s="30"/>
      <c r="O377" s="28"/>
    </row>
    <row r="378" spans="4:15" s="1" customFormat="1" ht="13.5">
      <c r="D378" s="30"/>
      <c r="E378" s="28"/>
      <c r="F378" s="30"/>
      <c r="G378" s="28"/>
      <c r="H378" s="30"/>
      <c r="I378" s="28"/>
      <c r="J378" s="30"/>
      <c r="K378" s="28"/>
      <c r="L378" s="30"/>
      <c r="M378" s="28"/>
      <c r="N378" s="30"/>
      <c r="O378" s="28"/>
    </row>
    <row r="379" spans="4:15" s="1" customFormat="1" ht="13.5">
      <c r="D379" s="30"/>
      <c r="E379" s="28"/>
      <c r="F379" s="30"/>
      <c r="G379" s="28"/>
      <c r="H379" s="30"/>
      <c r="I379" s="28"/>
      <c r="J379" s="30"/>
      <c r="K379" s="28"/>
      <c r="L379" s="30"/>
      <c r="M379" s="28"/>
      <c r="N379" s="30"/>
      <c r="O379" s="28"/>
    </row>
    <row r="380" spans="4:15" s="1" customFormat="1" ht="13.5">
      <c r="D380" s="30"/>
      <c r="E380" s="28"/>
      <c r="F380" s="30"/>
      <c r="G380" s="28"/>
      <c r="H380" s="30"/>
      <c r="I380" s="28"/>
      <c r="J380" s="30"/>
      <c r="K380" s="28"/>
      <c r="L380" s="30"/>
      <c r="M380" s="28"/>
      <c r="N380" s="30"/>
      <c r="O380" s="28"/>
    </row>
    <row r="381" spans="4:15" s="1" customFormat="1" ht="13.5">
      <c r="D381" s="30"/>
      <c r="E381" s="28"/>
      <c r="F381" s="30"/>
      <c r="G381" s="28"/>
      <c r="H381" s="30"/>
      <c r="I381" s="28"/>
      <c r="J381" s="30"/>
      <c r="K381" s="28"/>
      <c r="L381" s="30"/>
      <c r="M381" s="28"/>
      <c r="N381" s="30"/>
      <c r="O381" s="28"/>
    </row>
    <row r="382" spans="4:15" s="1" customFormat="1" ht="13.5">
      <c r="D382" s="30"/>
      <c r="E382" s="28"/>
      <c r="F382" s="30"/>
      <c r="G382" s="28"/>
      <c r="H382" s="30"/>
      <c r="I382" s="28"/>
      <c r="J382" s="30"/>
      <c r="K382" s="28"/>
      <c r="L382" s="30"/>
      <c r="M382" s="28"/>
      <c r="N382" s="30"/>
      <c r="O382" s="28"/>
    </row>
    <row r="383" spans="4:15" s="1" customFormat="1" ht="13.5">
      <c r="D383" s="30"/>
      <c r="E383" s="28"/>
      <c r="F383" s="30"/>
      <c r="G383" s="28"/>
      <c r="H383" s="30"/>
      <c r="I383" s="28"/>
      <c r="J383" s="30"/>
      <c r="K383" s="28"/>
      <c r="L383" s="30"/>
      <c r="M383" s="28"/>
      <c r="N383" s="30"/>
      <c r="O383" s="28"/>
    </row>
    <row r="384" spans="4:15" s="1" customFormat="1" ht="13.5">
      <c r="D384" s="30"/>
      <c r="E384" s="28"/>
      <c r="F384" s="30"/>
      <c r="G384" s="28"/>
      <c r="H384" s="30"/>
      <c r="I384" s="28"/>
      <c r="J384" s="30"/>
      <c r="K384" s="28"/>
      <c r="L384" s="30"/>
      <c r="M384" s="28"/>
      <c r="N384" s="30"/>
      <c r="O384" s="28"/>
    </row>
    <row r="385" spans="4:15" s="1" customFormat="1" ht="13.5">
      <c r="D385" s="30"/>
      <c r="E385" s="28"/>
      <c r="F385" s="30"/>
      <c r="G385" s="28"/>
      <c r="H385" s="30"/>
      <c r="I385" s="28"/>
      <c r="J385" s="30"/>
      <c r="K385" s="28"/>
      <c r="L385" s="30"/>
      <c r="M385" s="28"/>
      <c r="N385" s="30"/>
      <c r="O385" s="28"/>
    </row>
    <row r="386" spans="4:15" s="1" customFormat="1" ht="13.5">
      <c r="D386" s="30"/>
      <c r="E386" s="28"/>
      <c r="F386" s="30"/>
      <c r="G386" s="28"/>
      <c r="H386" s="30"/>
      <c r="I386" s="28"/>
      <c r="J386" s="30"/>
      <c r="K386" s="28"/>
      <c r="L386" s="30"/>
      <c r="M386" s="28"/>
      <c r="N386" s="30"/>
      <c r="O386" s="28"/>
    </row>
    <row r="387" spans="4:15" s="1" customFormat="1" ht="13.5">
      <c r="D387" s="30"/>
      <c r="E387" s="28"/>
      <c r="F387" s="30"/>
      <c r="G387" s="28"/>
      <c r="H387" s="30"/>
      <c r="I387" s="28"/>
      <c r="J387" s="30"/>
      <c r="K387" s="28"/>
      <c r="L387" s="30"/>
      <c r="M387" s="28"/>
      <c r="N387" s="30"/>
      <c r="O387" s="28"/>
    </row>
    <row r="388" spans="4:15" s="1" customFormat="1" ht="13.5">
      <c r="D388" s="30"/>
      <c r="E388" s="28"/>
      <c r="F388" s="30"/>
      <c r="G388" s="28"/>
      <c r="H388" s="30"/>
      <c r="I388" s="28"/>
      <c r="J388" s="30"/>
      <c r="K388" s="28"/>
      <c r="L388" s="30"/>
      <c r="M388" s="28"/>
      <c r="N388" s="30"/>
      <c r="O388" s="28"/>
    </row>
    <row r="389" spans="4:15" s="1" customFormat="1" ht="13.5">
      <c r="D389" s="30"/>
      <c r="E389" s="28"/>
      <c r="F389" s="30"/>
      <c r="G389" s="28"/>
      <c r="H389" s="30"/>
      <c r="I389" s="28"/>
      <c r="J389" s="30"/>
      <c r="K389" s="28"/>
      <c r="L389" s="30"/>
      <c r="M389" s="28"/>
      <c r="N389" s="30"/>
      <c r="O389" s="28"/>
    </row>
    <row r="390" spans="4:15" s="1" customFormat="1" ht="13.5">
      <c r="D390" s="30"/>
      <c r="E390" s="28"/>
      <c r="F390" s="30"/>
      <c r="G390" s="28"/>
      <c r="H390" s="30"/>
      <c r="I390" s="28"/>
      <c r="J390" s="30"/>
      <c r="K390" s="28"/>
      <c r="L390" s="30"/>
      <c r="M390" s="28"/>
      <c r="N390" s="30"/>
      <c r="O390" s="28"/>
    </row>
    <row r="391" spans="4:15" s="1" customFormat="1" ht="13.5">
      <c r="D391" s="30"/>
      <c r="E391" s="28"/>
      <c r="F391" s="30"/>
      <c r="G391" s="28"/>
      <c r="H391" s="30"/>
      <c r="I391" s="28"/>
      <c r="J391" s="30"/>
      <c r="K391" s="28"/>
      <c r="L391" s="30"/>
      <c r="M391" s="28"/>
      <c r="N391" s="30"/>
      <c r="O391" s="28"/>
    </row>
    <row r="392" spans="4:15" s="1" customFormat="1" ht="13.5">
      <c r="D392" s="30"/>
      <c r="E392" s="28"/>
      <c r="F392" s="30"/>
      <c r="G392" s="28"/>
      <c r="H392" s="30"/>
      <c r="I392" s="28"/>
      <c r="J392" s="30"/>
      <c r="K392" s="28"/>
      <c r="L392" s="30"/>
      <c r="M392" s="28"/>
      <c r="N392" s="30"/>
      <c r="O392" s="28"/>
    </row>
    <row r="393" spans="4:15" s="1" customFormat="1" ht="13.5">
      <c r="D393" s="30"/>
      <c r="E393" s="28"/>
      <c r="F393" s="30"/>
      <c r="G393" s="28"/>
      <c r="H393" s="30"/>
      <c r="I393" s="28"/>
      <c r="J393" s="30"/>
      <c r="K393" s="28"/>
      <c r="L393" s="30"/>
      <c r="M393" s="28"/>
      <c r="N393" s="30"/>
      <c r="O393" s="28"/>
    </row>
    <row r="394" spans="4:15" s="1" customFormat="1" ht="13.5">
      <c r="D394" s="30"/>
      <c r="E394" s="28"/>
      <c r="F394" s="30"/>
      <c r="G394" s="28"/>
      <c r="H394" s="30"/>
      <c r="I394" s="28"/>
      <c r="J394" s="30"/>
      <c r="K394" s="28"/>
      <c r="L394" s="30"/>
      <c r="M394" s="28"/>
      <c r="N394" s="30"/>
      <c r="O394" s="28"/>
    </row>
    <row r="395" spans="4:15" s="1" customFormat="1" ht="13.5">
      <c r="D395" s="30"/>
      <c r="E395" s="28"/>
      <c r="F395" s="30"/>
      <c r="G395" s="28"/>
      <c r="H395" s="30"/>
      <c r="I395" s="28"/>
      <c r="J395" s="30"/>
      <c r="K395" s="28"/>
      <c r="L395" s="30"/>
      <c r="M395" s="28"/>
      <c r="N395" s="30"/>
      <c r="O395" s="28"/>
    </row>
    <row r="396" spans="4:15" s="1" customFormat="1" ht="13.5">
      <c r="D396" s="30"/>
      <c r="E396" s="28"/>
      <c r="F396" s="30"/>
      <c r="G396" s="28"/>
      <c r="H396" s="30"/>
      <c r="I396" s="28"/>
      <c r="J396" s="30"/>
      <c r="K396" s="28"/>
      <c r="L396" s="30"/>
      <c r="M396" s="28"/>
      <c r="N396" s="30"/>
      <c r="O396" s="28"/>
    </row>
    <row r="397" spans="4:15" s="1" customFormat="1" ht="13.5">
      <c r="D397" s="30"/>
      <c r="E397" s="28"/>
      <c r="F397" s="30"/>
      <c r="G397" s="28"/>
      <c r="H397" s="30"/>
      <c r="I397" s="28"/>
      <c r="J397" s="30"/>
      <c r="K397" s="28"/>
      <c r="L397" s="30"/>
      <c r="M397" s="28"/>
      <c r="N397" s="30"/>
      <c r="O397" s="28"/>
    </row>
    <row r="398" spans="4:15" s="1" customFormat="1" ht="13.5">
      <c r="D398" s="30"/>
      <c r="E398" s="28"/>
      <c r="F398" s="30"/>
      <c r="G398" s="28"/>
      <c r="H398" s="30"/>
      <c r="I398" s="28"/>
      <c r="J398" s="30"/>
      <c r="K398" s="28"/>
      <c r="L398" s="30"/>
      <c r="M398" s="28"/>
      <c r="N398" s="30"/>
      <c r="O398" s="28"/>
    </row>
    <row r="399" spans="4:15" s="1" customFormat="1" ht="13.5">
      <c r="D399" s="30"/>
      <c r="E399" s="28"/>
      <c r="F399" s="30"/>
      <c r="G399" s="28"/>
      <c r="H399" s="30"/>
      <c r="I399" s="28"/>
      <c r="J399" s="30"/>
      <c r="K399" s="28"/>
      <c r="L399" s="30"/>
      <c r="M399" s="28"/>
      <c r="N399" s="30"/>
      <c r="O399" s="28"/>
    </row>
    <row r="400" spans="4:15" s="1" customFormat="1" ht="13.5">
      <c r="D400" s="30"/>
      <c r="E400" s="28"/>
      <c r="F400" s="30"/>
      <c r="G400" s="28"/>
      <c r="H400" s="30"/>
      <c r="I400" s="28"/>
      <c r="J400" s="30"/>
      <c r="K400" s="28"/>
      <c r="L400" s="30"/>
      <c r="M400" s="28"/>
      <c r="N400" s="30"/>
      <c r="O400" s="28"/>
    </row>
    <row r="401" spans="4:15" s="1" customFormat="1" ht="13.5">
      <c r="D401" s="30"/>
      <c r="E401" s="28"/>
      <c r="F401" s="30"/>
      <c r="G401" s="28"/>
      <c r="H401" s="30"/>
      <c r="I401" s="28"/>
      <c r="J401" s="30"/>
      <c r="K401" s="28"/>
      <c r="L401" s="30"/>
      <c r="M401" s="28"/>
      <c r="N401" s="30"/>
      <c r="O401" s="28"/>
    </row>
    <row r="402" spans="4:15" s="1" customFormat="1" ht="13.5">
      <c r="D402" s="30"/>
      <c r="E402" s="28"/>
      <c r="F402" s="30"/>
      <c r="G402" s="28"/>
      <c r="H402" s="30"/>
      <c r="I402" s="28"/>
      <c r="J402" s="30"/>
      <c r="K402" s="28"/>
      <c r="L402" s="30"/>
      <c r="M402" s="28"/>
      <c r="N402" s="30"/>
      <c r="O402" s="28"/>
    </row>
    <row r="403" spans="4:15" s="1" customFormat="1" ht="13.5">
      <c r="D403" s="30"/>
      <c r="E403" s="28"/>
      <c r="F403" s="30"/>
      <c r="G403" s="28"/>
      <c r="H403" s="30"/>
      <c r="I403" s="28"/>
      <c r="J403" s="30"/>
      <c r="K403" s="28"/>
      <c r="L403" s="30"/>
      <c r="M403" s="28"/>
      <c r="N403" s="30"/>
      <c r="O403" s="28"/>
    </row>
    <row r="404" spans="4:15" s="1" customFormat="1" ht="13.5">
      <c r="D404" s="30"/>
      <c r="E404" s="28"/>
      <c r="F404" s="30"/>
      <c r="G404" s="28"/>
      <c r="H404" s="30"/>
      <c r="I404" s="28"/>
      <c r="J404" s="30"/>
      <c r="K404" s="28"/>
      <c r="L404" s="30"/>
      <c r="M404" s="28"/>
      <c r="N404" s="30"/>
      <c r="O404" s="28"/>
    </row>
    <row r="405" spans="4:15" s="1" customFormat="1" ht="13.5">
      <c r="D405" s="30"/>
      <c r="E405" s="28"/>
      <c r="F405" s="30"/>
      <c r="G405" s="28"/>
      <c r="H405" s="30"/>
      <c r="I405" s="28"/>
      <c r="J405" s="30"/>
      <c r="K405" s="28"/>
      <c r="L405" s="30"/>
      <c r="M405" s="28"/>
      <c r="N405" s="30"/>
      <c r="O405" s="28"/>
    </row>
    <row r="406" spans="4:15" s="1" customFormat="1" ht="13.5">
      <c r="D406" s="30"/>
      <c r="E406" s="28"/>
      <c r="F406" s="30"/>
      <c r="G406" s="28"/>
      <c r="H406" s="30"/>
      <c r="I406" s="28"/>
      <c r="J406" s="30"/>
      <c r="K406" s="28"/>
      <c r="L406" s="30"/>
      <c r="M406" s="28"/>
      <c r="N406" s="30"/>
      <c r="O406" s="28"/>
    </row>
    <row r="407" spans="4:15" s="1" customFormat="1" ht="13.5">
      <c r="D407" s="30"/>
      <c r="E407" s="28"/>
      <c r="F407" s="30"/>
      <c r="G407" s="28"/>
      <c r="H407" s="30"/>
      <c r="I407" s="28"/>
      <c r="J407" s="30"/>
      <c r="K407" s="28"/>
      <c r="L407" s="30"/>
      <c r="M407" s="28"/>
      <c r="N407" s="30"/>
      <c r="O407" s="28"/>
    </row>
    <row r="408" spans="4:15" s="1" customFormat="1" ht="13.5">
      <c r="D408" s="30"/>
      <c r="E408" s="28"/>
      <c r="F408" s="30"/>
      <c r="G408" s="28"/>
      <c r="H408" s="30"/>
      <c r="I408" s="28"/>
      <c r="J408" s="30"/>
      <c r="K408" s="28"/>
      <c r="L408" s="30"/>
      <c r="M408" s="28"/>
      <c r="N408" s="30"/>
      <c r="O408" s="28"/>
    </row>
    <row r="409" spans="4:15" s="1" customFormat="1" ht="13.5">
      <c r="D409" s="30"/>
      <c r="E409" s="28"/>
      <c r="F409" s="30"/>
      <c r="G409" s="28"/>
      <c r="H409" s="30"/>
      <c r="I409" s="28"/>
      <c r="J409" s="30"/>
      <c r="K409" s="28"/>
      <c r="L409" s="30"/>
      <c r="M409" s="28"/>
      <c r="N409" s="30"/>
      <c r="O409" s="28"/>
    </row>
    <row r="410" spans="4:15" s="1" customFormat="1" ht="13.5">
      <c r="D410" s="30"/>
      <c r="E410" s="28"/>
      <c r="F410" s="30"/>
      <c r="G410" s="28"/>
      <c r="H410" s="30"/>
      <c r="I410" s="28"/>
      <c r="J410" s="30"/>
      <c r="K410" s="28"/>
      <c r="L410" s="30"/>
      <c r="M410" s="28"/>
      <c r="N410" s="30"/>
      <c r="O410" s="28"/>
    </row>
    <row r="411" spans="4:15" s="1" customFormat="1" ht="13.5">
      <c r="D411" s="30"/>
      <c r="E411" s="28"/>
      <c r="F411" s="30"/>
      <c r="G411" s="28"/>
      <c r="H411" s="30"/>
      <c r="I411" s="28"/>
      <c r="J411" s="30"/>
      <c r="K411" s="28"/>
      <c r="L411" s="30"/>
      <c r="M411" s="28"/>
      <c r="N411" s="30"/>
      <c r="O411" s="28"/>
    </row>
    <row r="412" spans="4:15" s="1" customFormat="1" ht="13.5">
      <c r="D412" s="30"/>
      <c r="E412" s="28"/>
      <c r="F412" s="30"/>
      <c r="G412" s="28"/>
      <c r="H412" s="30"/>
      <c r="I412" s="28"/>
      <c r="J412" s="30"/>
      <c r="K412" s="28"/>
      <c r="L412" s="30"/>
      <c r="M412" s="28"/>
      <c r="N412" s="30"/>
      <c r="O412" s="28"/>
    </row>
    <row r="413" spans="4:15" s="1" customFormat="1" ht="13.5">
      <c r="D413" s="30"/>
      <c r="E413" s="28"/>
      <c r="F413" s="30"/>
      <c r="G413" s="28"/>
      <c r="H413" s="30"/>
      <c r="I413" s="28"/>
      <c r="J413" s="30"/>
      <c r="K413" s="28"/>
      <c r="L413" s="30"/>
      <c r="M413" s="28"/>
      <c r="N413" s="30"/>
      <c r="O413" s="28"/>
    </row>
    <row r="414" spans="4:15" s="1" customFormat="1" ht="13.5">
      <c r="D414" s="30"/>
      <c r="E414" s="28"/>
      <c r="F414" s="30"/>
      <c r="G414" s="28"/>
      <c r="H414" s="30"/>
      <c r="I414" s="28"/>
      <c r="J414" s="30"/>
      <c r="K414" s="28"/>
      <c r="L414" s="30"/>
      <c r="M414" s="28"/>
      <c r="N414" s="30"/>
      <c r="O414" s="28"/>
    </row>
    <row r="415" spans="4:15" s="1" customFormat="1" ht="13.5">
      <c r="D415" s="30"/>
      <c r="E415" s="28"/>
      <c r="F415" s="30"/>
      <c r="G415" s="28"/>
      <c r="H415" s="30"/>
      <c r="I415" s="28"/>
      <c r="J415" s="30"/>
      <c r="K415" s="28"/>
      <c r="L415" s="30"/>
      <c r="M415" s="28"/>
      <c r="N415" s="30"/>
      <c r="O415" s="28"/>
    </row>
    <row r="416" spans="4:15" s="1" customFormat="1" ht="13.5">
      <c r="D416" s="30"/>
      <c r="E416" s="28"/>
      <c r="F416" s="30"/>
      <c r="G416" s="28"/>
      <c r="H416" s="30"/>
      <c r="I416" s="28"/>
      <c r="J416" s="30"/>
      <c r="K416" s="28"/>
      <c r="L416" s="30"/>
      <c r="M416" s="28"/>
      <c r="N416" s="30"/>
      <c r="O416" s="28"/>
    </row>
    <row r="417" spans="4:15" s="1" customFormat="1" ht="13.5">
      <c r="D417" s="30"/>
      <c r="E417" s="28"/>
      <c r="F417" s="30"/>
      <c r="G417" s="28"/>
      <c r="H417" s="30"/>
      <c r="I417" s="28"/>
      <c r="J417" s="30"/>
      <c r="K417" s="28"/>
      <c r="L417" s="30"/>
      <c r="M417" s="28"/>
      <c r="N417" s="30"/>
      <c r="O417" s="28"/>
    </row>
    <row r="418" spans="4:15" s="1" customFormat="1" ht="13.5">
      <c r="D418" s="30"/>
      <c r="E418" s="28"/>
      <c r="F418" s="30"/>
      <c r="G418" s="28"/>
      <c r="H418" s="30"/>
      <c r="I418" s="28"/>
      <c r="J418" s="30"/>
      <c r="K418" s="28"/>
      <c r="L418" s="30"/>
      <c r="M418" s="28"/>
      <c r="N418" s="30"/>
      <c r="O418" s="28"/>
    </row>
    <row r="419" spans="4:15" s="1" customFormat="1" ht="13.5">
      <c r="D419" s="30"/>
      <c r="E419" s="28"/>
      <c r="F419" s="30"/>
      <c r="G419" s="28"/>
      <c r="H419" s="30"/>
      <c r="I419" s="28"/>
      <c r="J419" s="30"/>
      <c r="K419" s="28"/>
      <c r="L419" s="30"/>
      <c r="M419" s="28"/>
      <c r="N419" s="30"/>
      <c r="O419" s="28"/>
    </row>
    <row r="420" spans="4:15" s="1" customFormat="1" ht="13.5">
      <c r="D420" s="30"/>
      <c r="E420" s="28"/>
      <c r="F420" s="30"/>
      <c r="G420" s="28"/>
      <c r="H420" s="30"/>
      <c r="I420" s="28"/>
      <c r="J420" s="30"/>
      <c r="K420" s="28"/>
      <c r="L420" s="30"/>
      <c r="M420" s="28"/>
      <c r="N420" s="30"/>
      <c r="O420" s="28"/>
    </row>
    <row r="421" spans="4:15" s="1" customFormat="1" ht="13.5">
      <c r="D421" s="30"/>
      <c r="E421" s="28"/>
      <c r="F421" s="30"/>
      <c r="G421" s="28"/>
      <c r="H421" s="30"/>
      <c r="I421" s="28"/>
      <c r="J421" s="30"/>
      <c r="K421" s="28"/>
      <c r="L421" s="30"/>
      <c r="M421" s="28"/>
      <c r="N421" s="30"/>
      <c r="O421" s="28"/>
    </row>
    <row r="422" spans="4:15" s="1" customFormat="1" ht="13.5">
      <c r="D422" s="30"/>
      <c r="E422" s="28"/>
      <c r="F422" s="30"/>
      <c r="G422" s="28"/>
      <c r="H422" s="30"/>
      <c r="I422" s="28"/>
      <c r="J422" s="30"/>
      <c r="K422" s="28"/>
      <c r="L422" s="30"/>
      <c r="M422" s="28"/>
      <c r="N422" s="30"/>
      <c r="O422" s="28"/>
    </row>
    <row r="423" spans="4:15" s="1" customFormat="1" ht="13.5">
      <c r="D423" s="30"/>
      <c r="E423" s="28"/>
      <c r="F423" s="30"/>
      <c r="G423" s="28"/>
      <c r="H423" s="30"/>
      <c r="I423" s="28"/>
      <c r="J423" s="30"/>
      <c r="K423" s="28"/>
      <c r="L423" s="30"/>
      <c r="M423" s="28"/>
      <c r="N423" s="30"/>
      <c r="O423" s="28"/>
    </row>
    <row r="424" spans="4:15" s="1" customFormat="1" ht="13.5">
      <c r="D424" s="30"/>
      <c r="E424" s="28"/>
      <c r="F424" s="30"/>
      <c r="G424" s="28"/>
      <c r="H424" s="30"/>
      <c r="I424" s="28"/>
      <c r="J424" s="30"/>
      <c r="K424" s="28"/>
      <c r="L424" s="30"/>
      <c r="M424" s="28"/>
      <c r="N424" s="30"/>
      <c r="O424" s="28"/>
    </row>
    <row r="425" spans="4:15" s="1" customFormat="1" ht="13.5">
      <c r="D425" s="30"/>
      <c r="E425" s="28"/>
      <c r="F425" s="30"/>
      <c r="G425" s="28"/>
      <c r="H425" s="30"/>
      <c r="I425" s="28"/>
      <c r="J425" s="30"/>
      <c r="K425" s="28"/>
      <c r="L425" s="30"/>
      <c r="M425" s="28"/>
      <c r="N425" s="30"/>
      <c r="O425" s="28"/>
    </row>
    <row r="426" spans="4:15" s="1" customFormat="1" ht="13.5">
      <c r="D426" s="30"/>
      <c r="E426" s="28"/>
      <c r="F426" s="30"/>
      <c r="G426" s="28"/>
      <c r="H426" s="30"/>
      <c r="I426" s="28"/>
      <c r="J426" s="30"/>
      <c r="K426" s="28"/>
      <c r="L426" s="30"/>
      <c r="M426" s="28"/>
      <c r="N426" s="30"/>
      <c r="O426" s="28"/>
    </row>
    <row r="427" spans="4:15" s="1" customFormat="1" ht="13.5">
      <c r="D427" s="30"/>
      <c r="E427" s="28"/>
      <c r="F427" s="30"/>
      <c r="G427" s="28"/>
      <c r="H427" s="30"/>
      <c r="I427" s="28"/>
      <c r="J427" s="30"/>
      <c r="K427" s="28"/>
      <c r="L427" s="30"/>
      <c r="M427" s="28"/>
      <c r="N427" s="30"/>
      <c r="O427" s="28"/>
    </row>
    <row r="428" spans="4:15" s="1" customFormat="1" ht="13.5">
      <c r="D428" s="30"/>
      <c r="E428" s="28"/>
      <c r="F428" s="30"/>
      <c r="G428" s="28"/>
      <c r="H428" s="30"/>
      <c r="I428" s="28"/>
      <c r="J428" s="30"/>
      <c r="K428" s="28"/>
      <c r="L428" s="30"/>
      <c r="M428" s="28"/>
      <c r="N428" s="30"/>
      <c r="O428" s="28"/>
    </row>
    <row r="429" spans="4:15" s="1" customFormat="1" ht="13.5">
      <c r="D429" s="30"/>
      <c r="E429" s="28"/>
      <c r="F429" s="30"/>
      <c r="G429" s="28"/>
      <c r="H429" s="30"/>
      <c r="I429" s="28"/>
      <c r="J429" s="30"/>
      <c r="K429" s="28"/>
      <c r="L429" s="30"/>
      <c r="M429" s="28"/>
      <c r="N429" s="30"/>
      <c r="O429" s="28"/>
    </row>
    <row r="430" spans="4:15" s="1" customFormat="1" ht="13.5">
      <c r="D430" s="30"/>
      <c r="E430" s="28"/>
      <c r="F430" s="30"/>
      <c r="G430" s="28"/>
      <c r="H430" s="30"/>
      <c r="I430" s="28"/>
      <c r="J430" s="30"/>
      <c r="K430" s="28"/>
      <c r="L430" s="30"/>
      <c r="M430" s="28"/>
      <c r="N430" s="30"/>
      <c r="O430" s="28"/>
    </row>
    <row r="431" spans="4:15" s="1" customFormat="1" ht="13.5">
      <c r="D431" s="30"/>
      <c r="E431" s="28"/>
      <c r="F431" s="30"/>
      <c r="G431" s="28"/>
      <c r="H431" s="30"/>
      <c r="I431" s="28"/>
      <c r="J431" s="30"/>
      <c r="K431" s="28"/>
      <c r="L431" s="30"/>
      <c r="M431" s="28"/>
      <c r="N431" s="30"/>
      <c r="O431" s="28"/>
    </row>
    <row r="432" spans="4:15" s="1" customFormat="1" ht="13.5">
      <c r="D432" s="30"/>
      <c r="E432" s="28"/>
      <c r="F432" s="30"/>
      <c r="G432" s="28"/>
      <c r="H432" s="30"/>
      <c r="I432" s="28"/>
      <c r="J432" s="30"/>
      <c r="K432" s="28"/>
      <c r="L432" s="30"/>
      <c r="M432" s="28"/>
      <c r="N432" s="30"/>
      <c r="O432" s="28"/>
    </row>
    <row r="433" spans="4:15" s="1" customFormat="1" ht="13.5">
      <c r="D433" s="30"/>
      <c r="E433" s="28"/>
      <c r="F433" s="30"/>
      <c r="G433" s="28"/>
      <c r="H433" s="30"/>
      <c r="I433" s="28"/>
      <c r="J433" s="30"/>
      <c r="K433" s="28"/>
      <c r="L433" s="30"/>
      <c r="M433" s="28"/>
      <c r="N433" s="30"/>
      <c r="O433" s="28"/>
    </row>
    <row r="434" spans="4:15" s="1" customFormat="1" ht="13.5">
      <c r="D434" s="30"/>
      <c r="E434" s="28"/>
      <c r="F434" s="30"/>
      <c r="G434" s="28"/>
      <c r="H434" s="30"/>
      <c r="I434" s="28"/>
      <c r="J434" s="30"/>
      <c r="K434" s="28"/>
      <c r="L434" s="30"/>
      <c r="M434" s="28"/>
      <c r="N434" s="30"/>
      <c r="O434" s="28"/>
    </row>
    <row r="435" spans="4:15" s="1" customFormat="1" ht="13.5">
      <c r="D435" s="30"/>
      <c r="E435" s="28"/>
      <c r="F435" s="30"/>
      <c r="G435" s="28"/>
      <c r="H435" s="30"/>
      <c r="I435" s="28"/>
      <c r="J435" s="30"/>
      <c r="K435" s="28"/>
      <c r="L435" s="30"/>
      <c r="M435" s="28"/>
      <c r="N435" s="30"/>
      <c r="O435" s="28"/>
    </row>
    <row r="436" spans="4:15" s="1" customFormat="1" ht="13.5">
      <c r="D436" s="30"/>
      <c r="E436" s="28"/>
      <c r="F436" s="30"/>
      <c r="G436" s="28"/>
      <c r="H436" s="30"/>
      <c r="I436" s="28"/>
      <c r="J436" s="30"/>
      <c r="K436" s="28"/>
      <c r="L436" s="30"/>
      <c r="M436" s="28"/>
      <c r="N436" s="30"/>
      <c r="O436" s="28"/>
    </row>
    <row r="437" spans="4:15" s="1" customFormat="1" ht="13.5">
      <c r="D437" s="30"/>
      <c r="E437" s="28"/>
      <c r="F437" s="30"/>
      <c r="G437" s="28"/>
      <c r="H437" s="30"/>
      <c r="I437" s="28"/>
      <c r="J437" s="30"/>
      <c r="K437" s="28"/>
      <c r="L437" s="30"/>
      <c r="M437" s="28"/>
      <c r="N437" s="30"/>
      <c r="O437" s="28"/>
    </row>
    <row r="438" spans="4:15" s="1" customFormat="1" ht="13.5">
      <c r="D438" s="30"/>
      <c r="E438" s="28"/>
      <c r="F438" s="30"/>
      <c r="G438" s="28"/>
      <c r="H438" s="30"/>
      <c r="I438" s="28"/>
      <c r="J438" s="30"/>
      <c r="K438" s="28"/>
      <c r="L438" s="30"/>
      <c r="M438" s="28"/>
      <c r="N438" s="30"/>
      <c r="O438" s="28"/>
    </row>
    <row r="439" spans="4:15" s="1" customFormat="1" ht="13.5">
      <c r="D439" s="30"/>
      <c r="E439" s="28"/>
      <c r="F439" s="30"/>
      <c r="G439" s="28"/>
      <c r="H439" s="30"/>
      <c r="I439" s="28"/>
      <c r="J439" s="30"/>
      <c r="K439" s="28"/>
      <c r="L439" s="30"/>
      <c r="M439" s="28"/>
      <c r="N439" s="30"/>
      <c r="O439" s="28"/>
    </row>
    <row r="440" spans="4:15" s="1" customFormat="1" ht="13.5">
      <c r="D440" s="30"/>
      <c r="E440" s="28"/>
      <c r="F440" s="30"/>
      <c r="G440" s="28"/>
      <c r="H440" s="30"/>
      <c r="I440" s="28"/>
      <c r="J440" s="30"/>
      <c r="K440" s="28"/>
      <c r="L440" s="30"/>
      <c r="M440" s="28"/>
      <c r="N440" s="30"/>
      <c r="O440" s="28"/>
    </row>
    <row r="441" spans="4:15" s="1" customFormat="1" ht="13.5">
      <c r="D441" s="30"/>
      <c r="E441" s="28"/>
      <c r="F441" s="30"/>
      <c r="G441" s="28"/>
      <c r="H441" s="30"/>
      <c r="I441" s="28"/>
      <c r="J441" s="30"/>
      <c r="K441" s="28"/>
      <c r="L441" s="30"/>
      <c r="M441" s="28"/>
      <c r="N441" s="30"/>
      <c r="O441" s="28"/>
    </row>
    <row r="442" spans="4:15" s="1" customFormat="1" ht="13.5">
      <c r="D442" s="30"/>
      <c r="E442" s="28"/>
      <c r="F442" s="30"/>
      <c r="G442" s="28"/>
      <c r="H442" s="30"/>
      <c r="I442" s="28"/>
      <c r="J442" s="30"/>
      <c r="K442" s="28"/>
      <c r="L442" s="30"/>
      <c r="M442" s="28"/>
      <c r="N442" s="30"/>
      <c r="O442" s="28"/>
    </row>
    <row r="443" spans="4:15" s="1" customFormat="1" ht="13.5">
      <c r="D443" s="30"/>
      <c r="E443" s="28"/>
      <c r="F443" s="30"/>
      <c r="G443" s="28"/>
      <c r="H443" s="30"/>
      <c r="I443" s="28"/>
      <c r="J443" s="30"/>
      <c r="K443" s="28"/>
      <c r="L443" s="30"/>
      <c r="M443" s="28"/>
      <c r="N443" s="30"/>
      <c r="O443" s="28"/>
    </row>
    <row r="444" spans="4:15" s="1" customFormat="1" ht="13.5">
      <c r="D444" s="30"/>
      <c r="E444" s="28"/>
      <c r="F444" s="30"/>
      <c r="G444" s="28"/>
      <c r="H444" s="30"/>
      <c r="I444" s="28"/>
      <c r="J444" s="30"/>
      <c r="K444" s="28"/>
      <c r="L444" s="30"/>
      <c r="M444" s="28"/>
      <c r="N444" s="30"/>
      <c r="O444" s="28"/>
    </row>
    <row r="445" spans="4:15" s="1" customFormat="1" ht="13.5">
      <c r="D445" s="30"/>
      <c r="E445" s="28"/>
      <c r="F445" s="30"/>
      <c r="G445" s="28"/>
      <c r="H445" s="30"/>
      <c r="I445" s="28"/>
      <c r="J445" s="30"/>
      <c r="K445" s="28"/>
      <c r="L445" s="30"/>
      <c r="M445" s="28"/>
      <c r="N445" s="30"/>
      <c r="O445" s="28"/>
    </row>
    <row r="446" spans="4:15" s="1" customFormat="1" ht="13.5">
      <c r="D446" s="30"/>
      <c r="E446" s="28"/>
      <c r="F446" s="30"/>
      <c r="G446" s="28"/>
      <c r="H446" s="30"/>
      <c r="I446" s="28"/>
      <c r="J446" s="30"/>
      <c r="K446" s="28"/>
      <c r="L446" s="30"/>
      <c r="M446" s="28"/>
      <c r="N446" s="30"/>
      <c r="O446" s="28"/>
    </row>
    <row r="447" spans="4:15" s="1" customFormat="1" ht="13.5">
      <c r="D447" s="30"/>
      <c r="E447" s="28"/>
      <c r="F447" s="30"/>
      <c r="G447" s="28"/>
      <c r="H447" s="30"/>
      <c r="I447" s="28"/>
      <c r="J447" s="30"/>
      <c r="K447" s="28"/>
      <c r="L447" s="30"/>
      <c r="M447" s="28"/>
      <c r="N447" s="30"/>
      <c r="O447" s="28"/>
    </row>
    <row r="448" spans="4:15" s="1" customFormat="1" ht="13.5">
      <c r="D448" s="30"/>
      <c r="E448" s="28"/>
      <c r="F448" s="30"/>
      <c r="G448" s="28"/>
      <c r="H448" s="30"/>
      <c r="I448" s="28"/>
      <c r="J448" s="30"/>
      <c r="K448" s="28"/>
      <c r="L448" s="30"/>
      <c r="M448" s="28"/>
      <c r="N448" s="30"/>
      <c r="O448" s="28"/>
    </row>
    <row r="449" spans="4:15" s="1" customFormat="1" ht="13.5">
      <c r="D449" s="30"/>
      <c r="E449" s="28"/>
      <c r="F449" s="30"/>
      <c r="G449" s="28"/>
      <c r="H449" s="30"/>
      <c r="I449" s="28"/>
      <c r="J449" s="30"/>
      <c r="K449" s="28"/>
      <c r="L449" s="30"/>
      <c r="M449" s="28"/>
      <c r="N449" s="30"/>
      <c r="O449" s="28"/>
    </row>
    <row r="450" spans="4:15" s="1" customFormat="1" ht="13.5">
      <c r="D450" s="30"/>
      <c r="E450" s="28"/>
      <c r="F450" s="30"/>
      <c r="G450" s="28"/>
      <c r="H450" s="30"/>
      <c r="I450" s="28"/>
      <c r="J450" s="30"/>
      <c r="K450" s="28"/>
      <c r="L450" s="30"/>
      <c r="M450" s="28"/>
      <c r="N450" s="30"/>
      <c r="O450" s="28"/>
    </row>
    <row r="451" spans="4:15" s="1" customFormat="1" ht="13.5">
      <c r="D451" s="30"/>
      <c r="E451" s="28"/>
      <c r="F451" s="30"/>
      <c r="G451" s="28"/>
      <c r="H451" s="30"/>
      <c r="I451" s="28"/>
      <c r="J451" s="30"/>
      <c r="K451" s="28"/>
      <c r="L451" s="30"/>
      <c r="M451" s="28"/>
      <c r="N451" s="30"/>
      <c r="O451" s="28"/>
    </row>
    <row r="452" spans="4:15" s="1" customFormat="1" ht="13.5">
      <c r="D452" s="30"/>
      <c r="E452" s="28"/>
      <c r="F452" s="30"/>
      <c r="G452" s="28"/>
      <c r="H452" s="30"/>
      <c r="I452" s="28"/>
      <c r="J452" s="30"/>
      <c r="K452" s="28"/>
      <c r="L452" s="30"/>
      <c r="M452" s="28"/>
      <c r="N452" s="30"/>
      <c r="O452" s="28"/>
    </row>
    <row r="453" spans="4:15" s="1" customFormat="1" ht="13.5">
      <c r="D453" s="30"/>
      <c r="E453" s="28"/>
      <c r="F453" s="30"/>
      <c r="G453" s="28"/>
      <c r="H453" s="30"/>
      <c r="I453" s="28"/>
      <c r="J453" s="30"/>
      <c r="K453" s="28"/>
      <c r="L453" s="30"/>
      <c r="M453" s="28"/>
      <c r="N453" s="30"/>
      <c r="O453" s="28"/>
    </row>
    <row r="454" spans="4:15" s="1" customFormat="1" ht="13.5">
      <c r="D454" s="30"/>
      <c r="E454" s="28"/>
      <c r="F454" s="30"/>
      <c r="G454" s="28"/>
      <c r="H454" s="30"/>
      <c r="I454" s="28"/>
      <c r="J454" s="30"/>
      <c r="K454" s="28"/>
      <c r="L454" s="30"/>
      <c r="M454" s="28"/>
      <c r="N454" s="30"/>
      <c r="O454" s="28"/>
    </row>
    <row r="455" spans="4:15" s="1" customFormat="1" ht="13.5">
      <c r="D455" s="30"/>
      <c r="E455" s="28"/>
      <c r="F455" s="30"/>
      <c r="G455" s="28"/>
      <c r="H455" s="30"/>
      <c r="I455" s="28"/>
      <c r="J455" s="30"/>
      <c r="K455" s="28"/>
      <c r="L455" s="30"/>
      <c r="M455" s="28"/>
      <c r="N455" s="30"/>
      <c r="O455" s="28"/>
    </row>
    <row r="456" spans="4:15" s="1" customFormat="1" ht="13.5">
      <c r="D456" s="30"/>
      <c r="E456" s="28"/>
      <c r="F456" s="30"/>
      <c r="G456" s="28"/>
      <c r="H456" s="30"/>
      <c r="I456" s="28"/>
      <c r="J456" s="30"/>
      <c r="K456" s="28"/>
      <c r="L456" s="30"/>
      <c r="M456" s="28"/>
      <c r="N456" s="30"/>
      <c r="O456" s="28"/>
    </row>
    <row r="457" spans="4:15" s="1" customFormat="1" ht="13.5">
      <c r="D457" s="30"/>
      <c r="E457" s="28"/>
      <c r="F457" s="30"/>
      <c r="G457" s="28"/>
      <c r="H457" s="30"/>
      <c r="I457" s="28"/>
      <c r="J457" s="30"/>
      <c r="K457" s="28"/>
      <c r="L457" s="30"/>
      <c r="M457" s="28"/>
      <c r="N457" s="30"/>
      <c r="O457" s="28"/>
    </row>
    <row r="458" spans="4:15" s="1" customFormat="1" ht="13.5">
      <c r="D458" s="30"/>
      <c r="E458" s="28"/>
      <c r="F458" s="30"/>
      <c r="G458" s="28"/>
      <c r="H458" s="30"/>
      <c r="I458" s="28"/>
      <c r="J458" s="30"/>
      <c r="K458" s="28"/>
      <c r="L458" s="30"/>
      <c r="M458" s="28"/>
      <c r="N458" s="30"/>
      <c r="O458" s="28"/>
    </row>
    <row r="459" spans="4:15" s="1" customFormat="1" ht="13.5">
      <c r="D459" s="30"/>
      <c r="E459" s="28"/>
      <c r="F459" s="30"/>
      <c r="G459" s="28"/>
      <c r="H459" s="30"/>
      <c r="I459" s="28"/>
      <c r="J459" s="30"/>
      <c r="K459" s="28"/>
      <c r="L459" s="30"/>
      <c r="M459" s="28"/>
      <c r="N459" s="30"/>
      <c r="O459" s="28"/>
    </row>
    <row r="460" spans="4:15" s="1" customFormat="1" ht="13.5">
      <c r="D460" s="30"/>
      <c r="E460" s="28"/>
      <c r="F460" s="30"/>
      <c r="G460" s="28"/>
      <c r="H460" s="30"/>
      <c r="I460" s="28"/>
      <c r="J460" s="30"/>
      <c r="K460" s="28"/>
      <c r="L460" s="30"/>
      <c r="M460" s="28"/>
      <c r="N460" s="30"/>
      <c r="O460" s="28"/>
    </row>
    <row r="461" spans="4:15" s="1" customFormat="1" ht="13.5">
      <c r="D461" s="30"/>
      <c r="E461" s="28"/>
      <c r="F461" s="30"/>
      <c r="G461" s="28"/>
      <c r="H461" s="30"/>
      <c r="I461" s="28"/>
      <c r="J461" s="30"/>
      <c r="K461" s="28"/>
      <c r="L461" s="30"/>
      <c r="M461" s="28"/>
      <c r="N461" s="30"/>
      <c r="O461" s="28"/>
    </row>
    <row r="462" spans="4:15" s="1" customFormat="1" ht="13.5">
      <c r="D462" s="30"/>
      <c r="E462" s="28"/>
      <c r="F462" s="30"/>
      <c r="G462" s="28"/>
      <c r="H462" s="30"/>
      <c r="I462" s="28"/>
      <c r="J462" s="30"/>
      <c r="K462" s="28"/>
      <c r="L462" s="30"/>
      <c r="M462" s="28"/>
      <c r="N462" s="30"/>
      <c r="O462" s="28"/>
    </row>
    <row r="463" spans="4:15" s="1" customFormat="1" ht="13.5">
      <c r="D463" s="30"/>
      <c r="E463" s="28"/>
      <c r="F463" s="30"/>
      <c r="G463" s="28"/>
      <c r="H463" s="30"/>
      <c r="I463" s="28"/>
      <c r="J463" s="30"/>
      <c r="K463" s="28"/>
      <c r="L463" s="30"/>
      <c r="M463" s="28"/>
      <c r="N463" s="30"/>
      <c r="O463" s="28"/>
    </row>
    <row r="464" spans="4:15" s="1" customFormat="1" ht="13.5">
      <c r="D464" s="30"/>
      <c r="E464" s="28"/>
      <c r="F464" s="30"/>
      <c r="G464" s="28"/>
      <c r="H464" s="30"/>
      <c r="I464" s="28"/>
      <c r="J464" s="30"/>
      <c r="K464" s="28"/>
      <c r="L464" s="30"/>
      <c r="M464" s="28"/>
      <c r="N464" s="30"/>
      <c r="O464" s="28"/>
    </row>
    <row r="465" spans="4:15" s="1" customFormat="1" ht="13.5">
      <c r="D465" s="30"/>
      <c r="E465" s="28"/>
      <c r="F465" s="30"/>
      <c r="G465" s="28"/>
      <c r="H465" s="30"/>
      <c r="I465" s="28"/>
      <c r="J465" s="30"/>
      <c r="K465" s="28"/>
      <c r="L465" s="30"/>
      <c r="M465" s="28"/>
      <c r="N465" s="30"/>
      <c r="O465" s="28"/>
    </row>
    <row r="466" spans="4:15" s="1" customFormat="1" ht="13.5">
      <c r="D466" s="30"/>
      <c r="E466" s="28"/>
      <c r="F466" s="30"/>
      <c r="G466" s="28"/>
      <c r="H466" s="30"/>
      <c r="I466" s="28"/>
      <c r="J466" s="30"/>
      <c r="K466" s="28"/>
      <c r="L466" s="30"/>
      <c r="M466" s="28"/>
      <c r="N466" s="30"/>
      <c r="O466" s="28"/>
    </row>
    <row r="467" spans="4:15" s="1" customFormat="1" ht="13.5">
      <c r="D467" s="30"/>
      <c r="E467" s="28"/>
      <c r="F467" s="30"/>
      <c r="G467" s="28"/>
      <c r="H467" s="30"/>
      <c r="I467" s="28"/>
      <c r="J467" s="30"/>
      <c r="K467" s="28"/>
      <c r="L467" s="30"/>
      <c r="M467" s="28"/>
      <c r="N467" s="30"/>
      <c r="O467" s="28"/>
    </row>
    <row r="468" spans="4:15" s="1" customFormat="1" ht="13.5">
      <c r="D468" s="30"/>
      <c r="E468" s="28"/>
      <c r="F468" s="30"/>
      <c r="G468" s="28"/>
      <c r="H468" s="30"/>
      <c r="I468" s="28"/>
      <c r="J468" s="30"/>
      <c r="K468" s="28"/>
      <c r="L468" s="30"/>
      <c r="M468" s="28"/>
      <c r="N468" s="30"/>
      <c r="O468" s="28"/>
    </row>
    <row r="469" spans="4:15" s="1" customFormat="1" ht="13.5">
      <c r="D469" s="30"/>
      <c r="E469" s="28"/>
      <c r="F469" s="30"/>
      <c r="G469" s="28"/>
      <c r="H469" s="30"/>
      <c r="I469" s="28"/>
      <c r="J469" s="30"/>
      <c r="K469" s="28"/>
      <c r="L469" s="30"/>
      <c r="M469" s="28"/>
      <c r="N469" s="30"/>
      <c r="O469" s="28"/>
    </row>
    <row r="470" spans="4:15" s="1" customFormat="1" ht="13.5">
      <c r="D470" s="30"/>
      <c r="E470" s="28"/>
      <c r="F470" s="30"/>
      <c r="G470" s="28"/>
      <c r="H470" s="30"/>
      <c r="I470" s="28"/>
      <c r="J470" s="30"/>
      <c r="K470" s="28"/>
      <c r="L470" s="30"/>
      <c r="M470" s="28"/>
      <c r="N470" s="30"/>
      <c r="O470" s="28"/>
    </row>
    <row r="471" spans="4:15" s="1" customFormat="1" ht="13.5">
      <c r="D471" s="30"/>
      <c r="E471" s="28"/>
      <c r="F471" s="30"/>
      <c r="G471" s="28"/>
      <c r="H471" s="30"/>
      <c r="I471" s="28"/>
      <c r="J471" s="30"/>
      <c r="K471" s="28"/>
      <c r="L471" s="30"/>
      <c r="M471" s="28"/>
      <c r="N471" s="30"/>
      <c r="O471" s="28"/>
    </row>
    <row r="472" spans="4:15" s="1" customFormat="1" ht="13.5">
      <c r="D472" s="30"/>
      <c r="E472" s="28"/>
      <c r="F472" s="30"/>
      <c r="G472" s="28"/>
      <c r="H472" s="30"/>
      <c r="I472" s="28"/>
      <c r="J472" s="30"/>
      <c r="K472" s="28"/>
      <c r="L472" s="30"/>
      <c r="M472" s="28"/>
      <c r="N472" s="30"/>
      <c r="O472" s="28"/>
    </row>
    <row r="473" spans="4:15" s="1" customFormat="1" ht="13.5">
      <c r="D473" s="30"/>
      <c r="E473" s="28"/>
      <c r="F473" s="30"/>
      <c r="G473" s="28"/>
      <c r="H473" s="30"/>
      <c r="I473" s="28"/>
      <c r="J473" s="30"/>
      <c r="K473" s="28"/>
      <c r="L473" s="30"/>
      <c r="M473" s="28"/>
      <c r="N473" s="30"/>
      <c r="O473" s="28"/>
    </row>
    <row r="474" spans="4:15" s="1" customFormat="1" ht="13.5">
      <c r="D474" s="30"/>
      <c r="E474" s="28"/>
      <c r="F474" s="30"/>
      <c r="G474" s="28"/>
      <c r="H474" s="30"/>
      <c r="I474" s="28"/>
      <c r="J474" s="30"/>
      <c r="K474" s="28"/>
      <c r="L474" s="30"/>
      <c r="M474" s="28"/>
      <c r="N474" s="30"/>
      <c r="O474" s="28"/>
    </row>
    <row r="475" spans="4:15" s="1" customFormat="1" ht="13.5">
      <c r="D475" s="30"/>
      <c r="E475" s="28"/>
      <c r="F475" s="30"/>
      <c r="G475" s="28"/>
      <c r="H475" s="30"/>
      <c r="I475" s="28"/>
      <c r="J475" s="30"/>
      <c r="K475" s="28"/>
      <c r="L475" s="30"/>
      <c r="M475" s="28"/>
      <c r="N475" s="30"/>
      <c r="O475" s="28"/>
    </row>
    <row r="476" spans="4:15" s="1" customFormat="1" ht="13.5">
      <c r="D476" s="30"/>
      <c r="E476" s="28"/>
      <c r="F476" s="30"/>
      <c r="G476" s="28"/>
      <c r="H476" s="30"/>
      <c r="I476" s="28"/>
      <c r="J476" s="30"/>
      <c r="K476" s="28"/>
      <c r="L476" s="30"/>
      <c r="M476" s="28"/>
      <c r="N476" s="30"/>
      <c r="O476" s="28"/>
    </row>
    <row r="477" spans="4:15" s="1" customFormat="1" ht="13.5">
      <c r="D477" s="30"/>
      <c r="E477" s="28"/>
      <c r="F477" s="30"/>
      <c r="G477" s="28"/>
      <c r="H477" s="30"/>
      <c r="I477" s="28"/>
      <c r="J477" s="30"/>
      <c r="K477" s="28"/>
      <c r="L477" s="30"/>
      <c r="M477" s="28"/>
      <c r="N477" s="30"/>
      <c r="O477" s="28"/>
    </row>
    <row r="478" spans="4:15" s="1" customFormat="1" ht="13.5">
      <c r="D478" s="30"/>
      <c r="E478" s="28"/>
      <c r="F478" s="30"/>
      <c r="G478" s="28"/>
      <c r="H478" s="30"/>
      <c r="I478" s="28"/>
      <c r="J478" s="30"/>
      <c r="K478" s="28"/>
      <c r="L478" s="30"/>
      <c r="M478" s="28"/>
      <c r="N478" s="30"/>
      <c r="O478" s="28"/>
    </row>
    <row r="479" spans="4:15" s="1" customFormat="1" ht="13.5">
      <c r="D479" s="30"/>
      <c r="E479" s="28"/>
      <c r="F479" s="30"/>
      <c r="G479" s="28"/>
      <c r="H479" s="30"/>
      <c r="I479" s="28"/>
      <c r="J479" s="30"/>
      <c r="K479" s="28"/>
      <c r="L479" s="30"/>
      <c r="M479" s="28"/>
      <c r="N479" s="30"/>
      <c r="O479" s="28"/>
    </row>
    <row r="480" spans="4:15" s="1" customFormat="1" ht="13.5">
      <c r="D480" s="30"/>
      <c r="E480" s="28"/>
      <c r="F480" s="30"/>
      <c r="G480" s="28"/>
      <c r="H480" s="30"/>
      <c r="I480" s="28"/>
      <c r="J480" s="30"/>
      <c r="K480" s="28"/>
      <c r="L480" s="30"/>
      <c r="M480" s="28"/>
      <c r="N480" s="30"/>
      <c r="O480" s="28"/>
    </row>
    <row r="481" spans="4:15" s="1" customFormat="1" ht="13.5">
      <c r="D481" s="30"/>
      <c r="E481" s="28"/>
      <c r="F481" s="30"/>
      <c r="G481" s="28"/>
      <c r="H481" s="30"/>
      <c r="I481" s="28"/>
      <c r="J481" s="30"/>
      <c r="K481" s="28"/>
      <c r="L481" s="30"/>
      <c r="M481" s="28"/>
      <c r="N481" s="30"/>
      <c r="O481" s="28"/>
    </row>
    <row r="482" spans="4:15" s="1" customFormat="1" ht="13.5">
      <c r="D482" s="30"/>
      <c r="E482" s="28"/>
      <c r="F482" s="30"/>
      <c r="G482" s="28"/>
      <c r="H482" s="30"/>
      <c r="I482" s="28"/>
      <c r="J482" s="30"/>
      <c r="K482" s="28"/>
      <c r="L482" s="30"/>
      <c r="M482" s="28"/>
      <c r="N482" s="30"/>
      <c r="O482" s="28"/>
    </row>
    <row r="483" spans="4:15" s="1" customFormat="1" ht="13.5">
      <c r="D483" s="30"/>
      <c r="E483" s="28"/>
      <c r="F483" s="30"/>
      <c r="G483" s="28"/>
      <c r="H483" s="30"/>
      <c r="I483" s="28"/>
      <c r="J483" s="30"/>
      <c r="K483" s="28"/>
      <c r="L483" s="30"/>
      <c r="M483" s="28"/>
      <c r="N483" s="30"/>
      <c r="O483" s="28"/>
    </row>
    <row r="484" spans="4:15" s="1" customFormat="1" ht="13.5">
      <c r="D484" s="30"/>
      <c r="E484" s="28"/>
      <c r="F484" s="30"/>
      <c r="G484" s="28"/>
      <c r="H484" s="30"/>
      <c r="I484" s="28"/>
      <c r="J484" s="30"/>
      <c r="K484" s="28"/>
      <c r="L484" s="30"/>
      <c r="M484" s="28"/>
      <c r="N484" s="30"/>
      <c r="O484" s="28"/>
    </row>
    <row r="485" spans="4:15" s="1" customFormat="1" ht="13.5">
      <c r="D485" s="30"/>
      <c r="E485" s="28"/>
      <c r="F485" s="30"/>
      <c r="G485" s="28"/>
      <c r="H485" s="30"/>
      <c r="I485" s="28"/>
      <c r="J485" s="30"/>
      <c r="K485" s="28"/>
      <c r="L485" s="30"/>
      <c r="M485" s="28"/>
      <c r="N485" s="30"/>
      <c r="O485" s="28"/>
    </row>
    <row r="486" spans="4:15" s="1" customFormat="1" ht="13.5">
      <c r="D486" s="30"/>
      <c r="E486" s="28"/>
      <c r="F486" s="30"/>
      <c r="G486" s="28"/>
      <c r="H486" s="30"/>
      <c r="I486" s="28"/>
      <c r="J486" s="30"/>
      <c r="K486" s="28"/>
      <c r="L486" s="30"/>
      <c r="M486" s="28"/>
      <c r="N486" s="30"/>
      <c r="O486" s="28"/>
    </row>
    <row r="487" spans="4:15" s="1" customFormat="1" ht="13.5">
      <c r="D487" s="30"/>
      <c r="E487" s="28"/>
      <c r="F487" s="30"/>
      <c r="G487" s="28"/>
      <c r="H487" s="30"/>
      <c r="I487" s="28"/>
      <c r="J487" s="30"/>
      <c r="K487" s="28"/>
      <c r="L487" s="30"/>
      <c r="M487" s="28"/>
      <c r="N487" s="30"/>
      <c r="O487" s="28"/>
    </row>
    <row r="488" spans="4:15" s="1" customFormat="1" ht="13.5">
      <c r="D488" s="30"/>
      <c r="E488" s="28"/>
      <c r="F488" s="30"/>
      <c r="G488" s="28"/>
      <c r="H488" s="30"/>
      <c r="I488" s="28"/>
      <c r="J488" s="30"/>
      <c r="K488" s="28"/>
      <c r="L488" s="30"/>
      <c r="M488" s="28"/>
      <c r="N488" s="30"/>
      <c r="O488" s="28"/>
    </row>
    <row r="489" spans="4:15" s="1" customFormat="1" ht="13.5">
      <c r="D489" s="30"/>
      <c r="E489" s="28"/>
      <c r="F489" s="30"/>
      <c r="G489" s="28"/>
      <c r="H489" s="30"/>
      <c r="I489" s="28"/>
      <c r="J489" s="30"/>
      <c r="K489" s="28"/>
      <c r="L489" s="30"/>
      <c r="M489" s="28"/>
      <c r="N489" s="30"/>
      <c r="O489" s="28"/>
    </row>
    <row r="490" spans="4:15" s="1" customFormat="1" ht="13.5">
      <c r="D490" s="30"/>
      <c r="E490" s="28"/>
      <c r="F490" s="30"/>
      <c r="G490" s="28"/>
      <c r="H490" s="30"/>
      <c r="I490" s="28"/>
      <c r="J490" s="30"/>
      <c r="K490" s="28"/>
      <c r="L490" s="30"/>
      <c r="M490" s="28"/>
      <c r="N490" s="30"/>
      <c r="O490" s="28"/>
    </row>
    <row r="491" spans="4:15" s="1" customFormat="1" ht="13.5">
      <c r="D491" s="30"/>
      <c r="E491" s="28"/>
      <c r="F491" s="30"/>
      <c r="G491" s="28"/>
      <c r="H491" s="30"/>
      <c r="I491" s="28"/>
      <c r="J491" s="30"/>
      <c r="K491" s="28"/>
      <c r="L491" s="30"/>
      <c r="M491" s="28"/>
      <c r="N491" s="30"/>
      <c r="O491" s="28"/>
    </row>
  </sheetData>
  <sheetProtection password="DBB9" sheet="1" objects="1" scenarios="1"/>
  <mergeCells count="32">
    <mergeCell ref="C2:O2"/>
    <mergeCell ref="O31:O32"/>
    <mergeCell ref="O8:O11"/>
    <mergeCell ref="O14:O16"/>
    <mergeCell ref="O22:O24"/>
    <mergeCell ref="O27:O28"/>
    <mergeCell ref="K31:K32"/>
    <mergeCell ref="M8:M11"/>
    <mergeCell ref="M14:M16"/>
    <mergeCell ref="M22:M24"/>
    <mergeCell ref="M27:M28"/>
    <mergeCell ref="M31:M32"/>
    <mergeCell ref="K8:K11"/>
    <mergeCell ref="K14:K16"/>
    <mergeCell ref="K22:K24"/>
    <mergeCell ref="K27:K28"/>
    <mergeCell ref="I31:I32"/>
    <mergeCell ref="G8:G11"/>
    <mergeCell ref="G14:G16"/>
    <mergeCell ref="G22:G24"/>
    <mergeCell ref="G27:G28"/>
    <mergeCell ref="I8:I11"/>
    <mergeCell ref="I14:I16"/>
    <mergeCell ref="I22:I24"/>
    <mergeCell ref="I27:I28"/>
    <mergeCell ref="C4:G4"/>
    <mergeCell ref="E27:E28"/>
    <mergeCell ref="E31:E32"/>
    <mergeCell ref="E8:E11"/>
    <mergeCell ref="E14:E16"/>
    <mergeCell ref="E22:E24"/>
    <mergeCell ref="G31:G32"/>
  </mergeCells>
  <phoneticPr fontId="0" type="noConversion"/>
  <conditionalFormatting sqref="C35:O35">
    <cfRule type="cellIs" dxfId="8" priority="1" stopIfTrue="1" operator="equal">
      <formula>0</formula>
    </cfRule>
  </conditionalFormatting>
  <printOptions horizontalCentered="1"/>
  <pageMargins left="0.39370078740157483" right="0.39370078740157483" top="0.98425196850393704" bottom="0.98425196850393704" header="0.51181102362204722" footer="0.51181102362204722"/>
  <pageSetup paperSize="9" scale="74" orientation="landscape" r:id="rId1"/>
  <headerFooter alignWithMargins="0">
    <oddFooter>&amp;LKMU-Finanzplanungstool der Thurgauer Kantonalbank&amp;CSeite &amp;P / &amp;N&amp;R&amp;D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M487"/>
  <sheetViews>
    <sheetView showGridLines="0" showRowColHeaders="0" topLeftCell="A2" zoomScaleNormal="100" workbookViewId="0">
      <pane xSplit="2" ySplit="3" topLeftCell="C5" activePane="bottomRight" state="frozenSplit"/>
      <selection activeCell="AE44" sqref="AE44"/>
      <selection pane="topRight" activeCell="AE44" sqref="AE44"/>
      <selection pane="bottomLeft" activeCell="AE44" sqref="AE44"/>
      <selection pane="bottomRight"/>
    </sheetView>
  </sheetViews>
  <sheetFormatPr baseColWidth="10" defaultRowHeight="15"/>
  <cols>
    <col min="1" max="1" width="11.5546875" style="34"/>
    <col min="2" max="2" width="4.77734375" style="34" customWidth="1"/>
    <col min="3" max="3" width="35.88671875" style="34" customWidth="1"/>
    <col min="4" max="4" width="9.77734375" style="68" customWidth="1"/>
    <col min="5" max="5" width="7.5546875" style="69" bestFit="1" customWidth="1"/>
    <col min="6" max="6" width="9.77734375" style="68" customWidth="1"/>
    <col min="7" max="7" width="7" style="69" customWidth="1"/>
    <col min="8" max="8" width="9.77734375" style="34" customWidth="1"/>
    <col min="9" max="9" width="7" style="34" customWidth="1"/>
    <col min="10" max="10" width="9.77734375" style="34" customWidth="1"/>
    <col min="11" max="11" width="7" style="34" customWidth="1"/>
    <col min="12" max="12" width="9.77734375" style="34" customWidth="1"/>
    <col min="13" max="13" width="7" style="34" customWidth="1"/>
    <col min="14" max="16384" width="11.5546875" style="34"/>
  </cols>
  <sheetData>
    <row r="1" spans="1:13" s="1" customFormat="1" ht="13.5" hidden="1">
      <c r="D1" s="30"/>
      <c r="E1" s="28"/>
      <c r="F1" s="30"/>
      <c r="G1" s="28"/>
    </row>
    <row r="2" spans="1:13" s="1" customFormat="1" ht="15" customHeight="1">
      <c r="C2" s="613" t="str">
        <f>IF(Hauptübersicht!E13="","Bitte Firma unter 'Home' ergänzen",Hauptübersicht!E13)</f>
        <v>Bitte Firma unter 'Home' ergänzen</v>
      </c>
      <c r="D2" s="614"/>
      <c r="E2" s="614"/>
      <c r="F2" s="614"/>
      <c r="G2" s="614"/>
      <c r="H2" s="614"/>
      <c r="I2" s="614"/>
      <c r="J2" s="614"/>
      <c r="K2" s="614"/>
      <c r="L2" s="614"/>
      <c r="M2" s="615"/>
    </row>
    <row r="3" spans="1:13" s="1" customFormat="1" ht="15" customHeight="1">
      <c r="D3" s="30"/>
      <c r="E3" s="28"/>
      <c r="F3" s="30"/>
      <c r="G3" s="28"/>
    </row>
    <row r="4" spans="1:13" s="1" customFormat="1" ht="27" customHeight="1">
      <c r="A4" s="72"/>
      <c r="C4" s="609" t="s">
        <v>58</v>
      </c>
      <c r="D4" s="609"/>
      <c r="E4" s="609"/>
      <c r="F4" s="609"/>
      <c r="G4" s="609"/>
      <c r="H4" s="265"/>
      <c r="I4" s="265"/>
      <c r="J4" s="265"/>
      <c r="K4" s="265"/>
      <c r="L4" s="265"/>
      <c r="M4" s="265"/>
    </row>
    <row r="5" spans="1:13" s="1" customFormat="1" ht="17.25" thickBot="1">
      <c r="A5" s="73"/>
      <c r="D5" s="30"/>
      <c r="E5" s="28"/>
      <c r="F5" s="30"/>
      <c r="G5" s="28"/>
    </row>
    <row r="6" spans="1:13" s="1" customFormat="1" ht="16.5">
      <c r="A6" s="75"/>
      <c r="C6" s="454"/>
      <c r="D6" s="455"/>
      <c r="E6" s="456"/>
      <c r="F6" s="455"/>
      <c r="G6" s="456"/>
      <c r="H6" s="455"/>
      <c r="I6" s="456"/>
      <c r="J6" s="455"/>
      <c r="K6" s="457"/>
      <c r="L6" s="455"/>
      <c r="M6" s="458"/>
    </row>
    <row r="7" spans="1:13" s="1" customFormat="1" ht="13.5">
      <c r="A7" s="252"/>
      <c r="C7" s="459">
        <f>Hauptübersicht!$E$16</f>
        <v>0</v>
      </c>
      <c r="D7" s="301">
        <f>Hauptübersicht!K13</f>
        <v>1</v>
      </c>
      <c r="E7" s="302" t="s">
        <v>2</v>
      </c>
      <c r="F7" s="301">
        <f>Hauptübersicht!K14</f>
        <v>2</v>
      </c>
      <c r="G7" s="302" t="s">
        <v>2</v>
      </c>
      <c r="H7" s="301">
        <f>Hauptübersicht!K15</f>
        <v>3</v>
      </c>
      <c r="I7" s="303" t="s">
        <v>2</v>
      </c>
      <c r="J7" s="304">
        <f>Hauptübersicht!K16</f>
        <v>4</v>
      </c>
      <c r="K7" s="305" t="s">
        <v>2</v>
      </c>
      <c r="L7" s="301">
        <f>Hauptübersicht!K17</f>
        <v>5</v>
      </c>
      <c r="M7" s="303" t="s">
        <v>2</v>
      </c>
    </row>
    <row r="8" spans="1:13" s="1" customFormat="1" ht="14.25">
      <c r="A8" s="252"/>
      <c r="C8" s="460" t="s">
        <v>59</v>
      </c>
      <c r="D8" s="306">
        <f>'Input Geschäftsgang'!E38</f>
        <v>0</v>
      </c>
      <c r="E8" s="307" t="str">
        <f>IF(D8=0,"",100%)</f>
        <v/>
      </c>
      <c r="F8" s="306">
        <f>'Input Geschäftsgang'!G38</f>
        <v>0</v>
      </c>
      <c r="G8" s="307" t="str">
        <f>IF(F8=0,"",100%)</f>
        <v/>
      </c>
      <c r="H8" s="306">
        <f>'Input Geschäftsgang'!I38</f>
        <v>0</v>
      </c>
      <c r="I8" s="307" t="str">
        <f>IF(H8=0,"",100%)</f>
        <v/>
      </c>
      <c r="J8" s="306">
        <f>'Input Geschäftsgang'!K38</f>
        <v>0</v>
      </c>
      <c r="K8" s="307" t="str">
        <f>IF(J8=0,"",100%)</f>
        <v/>
      </c>
      <c r="L8" s="306">
        <f>'Input Geschäftsgang'!M38</f>
        <v>0</v>
      </c>
      <c r="M8" s="307" t="str">
        <f>IF(L8=0,"",100%)</f>
        <v/>
      </c>
    </row>
    <row r="9" spans="1:13" s="1" customFormat="1" ht="13.5">
      <c r="A9" s="252"/>
      <c r="C9" s="461" t="s">
        <v>56</v>
      </c>
      <c r="D9" s="308">
        <f>'Input Geschäftsgang'!E39</f>
        <v>0</v>
      </c>
      <c r="E9" s="309" t="str">
        <f>IF(D9=0,"",D9/D$8)</f>
        <v/>
      </c>
      <c r="F9" s="308">
        <f>'Input Geschäftsgang'!G39</f>
        <v>0</v>
      </c>
      <c r="G9" s="309" t="str">
        <f>IF(F9=0,"",F9/F$8)</f>
        <v/>
      </c>
      <c r="H9" s="308">
        <f>'Input Geschäftsgang'!I39</f>
        <v>0</v>
      </c>
      <c r="I9" s="309" t="str">
        <f t="shared" ref="I9:I26" si="0">IF(H9=0,"",H9/H$8)</f>
        <v/>
      </c>
      <c r="J9" s="308">
        <f>'Input Geschäftsgang'!K39</f>
        <v>0</v>
      </c>
      <c r="K9" s="309" t="str">
        <f t="shared" ref="K9:K26" si="1">IF(J9=0,"",J9/J$8)</f>
        <v/>
      </c>
      <c r="L9" s="308">
        <f>'Input Geschäftsgang'!M39</f>
        <v>0</v>
      </c>
      <c r="M9" s="309" t="str">
        <f t="shared" ref="M9:M26" si="2">IF(L9=0,"",L9/L$8)</f>
        <v/>
      </c>
    </row>
    <row r="10" spans="1:13" s="1" customFormat="1" ht="14.25">
      <c r="A10" s="252"/>
      <c r="C10" s="462" t="s">
        <v>60</v>
      </c>
      <c r="D10" s="310">
        <f>D8-D9</f>
        <v>0</v>
      </c>
      <c r="E10" s="311" t="str">
        <f t="shared" ref="E10:G26" si="3">IF(D10=0,"",D10/D$8)</f>
        <v/>
      </c>
      <c r="F10" s="310">
        <f>F8-F9</f>
        <v>0</v>
      </c>
      <c r="G10" s="311" t="str">
        <f t="shared" si="3"/>
        <v/>
      </c>
      <c r="H10" s="310">
        <f>H8-H9</f>
        <v>0</v>
      </c>
      <c r="I10" s="311" t="str">
        <f t="shared" si="0"/>
        <v/>
      </c>
      <c r="J10" s="310">
        <f>J8-J9</f>
        <v>0</v>
      </c>
      <c r="K10" s="311" t="str">
        <f t="shared" si="1"/>
        <v/>
      </c>
      <c r="L10" s="310">
        <f>L8-L9</f>
        <v>0</v>
      </c>
      <c r="M10" s="311" t="str">
        <f t="shared" si="2"/>
        <v/>
      </c>
    </row>
    <row r="11" spans="1:13" s="1" customFormat="1" ht="13.5">
      <c r="A11" s="252"/>
      <c r="C11" s="461" t="s">
        <v>57</v>
      </c>
      <c r="D11" s="308">
        <f>'Input Geschäftsgang'!E41</f>
        <v>0</v>
      </c>
      <c r="E11" s="309" t="str">
        <f t="shared" si="3"/>
        <v/>
      </c>
      <c r="F11" s="308">
        <f>'Input Geschäftsgang'!G41</f>
        <v>0</v>
      </c>
      <c r="G11" s="309" t="str">
        <f t="shared" si="3"/>
        <v/>
      </c>
      <c r="H11" s="308">
        <f>'Input Geschäftsgang'!I41</f>
        <v>0</v>
      </c>
      <c r="I11" s="309" t="str">
        <f t="shared" si="0"/>
        <v/>
      </c>
      <c r="J11" s="308">
        <f>'Input Geschäftsgang'!K41</f>
        <v>0</v>
      </c>
      <c r="K11" s="309" t="str">
        <f t="shared" si="1"/>
        <v/>
      </c>
      <c r="L11" s="308">
        <f>'Input Geschäftsgang'!M41</f>
        <v>0</v>
      </c>
      <c r="M11" s="309" t="str">
        <f t="shared" si="2"/>
        <v/>
      </c>
    </row>
    <row r="12" spans="1:13" s="1" customFormat="1" ht="13.5">
      <c r="C12" s="463" t="s">
        <v>61</v>
      </c>
      <c r="D12" s="312">
        <f>'Input Geschäftsgang'!E42</f>
        <v>0</v>
      </c>
      <c r="E12" s="313" t="str">
        <f t="shared" si="3"/>
        <v/>
      </c>
      <c r="F12" s="312">
        <f>'Input Geschäftsgang'!G42</f>
        <v>0</v>
      </c>
      <c r="G12" s="313" t="str">
        <f t="shared" si="3"/>
        <v/>
      </c>
      <c r="H12" s="312">
        <f>'Input Geschäftsgang'!I42</f>
        <v>0</v>
      </c>
      <c r="I12" s="313" t="str">
        <f t="shared" si="0"/>
        <v/>
      </c>
      <c r="J12" s="312">
        <f>'Input Geschäftsgang'!K42</f>
        <v>0</v>
      </c>
      <c r="K12" s="313" t="str">
        <f t="shared" si="1"/>
        <v/>
      </c>
      <c r="L12" s="312">
        <f>'Input Geschäftsgang'!M42</f>
        <v>0</v>
      </c>
      <c r="M12" s="313" t="str">
        <f t="shared" si="2"/>
        <v/>
      </c>
    </row>
    <row r="13" spans="1:13" s="1" customFormat="1" ht="13.5">
      <c r="C13" s="464">
        <f>IF('Input Geschäftsgang'!J8=1,'Input Geschäftsgang'!C23,'Input Geschäftsgang'!C24)</f>
        <v>0</v>
      </c>
      <c r="D13" s="312">
        <f>'Input Geschäftsgang'!E43</f>
        <v>0</v>
      </c>
      <c r="E13" s="313" t="str">
        <f t="shared" si="3"/>
        <v/>
      </c>
      <c r="F13" s="312">
        <f>'Input Geschäftsgang'!G43</f>
        <v>0</v>
      </c>
      <c r="G13" s="313" t="str">
        <f t="shared" si="3"/>
        <v/>
      </c>
      <c r="H13" s="312">
        <f>'Input Geschäftsgang'!I43</f>
        <v>0</v>
      </c>
      <c r="I13" s="313" t="str">
        <f t="shared" si="0"/>
        <v/>
      </c>
      <c r="J13" s="312">
        <f>'Input Geschäftsgang'!K43</f>
        <v>0</v>
      </c>
      <c r="K13" s="313" t="str">
        <f t="shared" si="1"/>
        <v/>
      </c>
      <c r="L13" s="312">
        <f>'Input Geschäftsgang'!M43</f>
        <v>0</v>
      </c>
      <c r="M13" s="313" t="str">
        <f t="shared" si="2"/>
        <v/>
      </c>
    </row>
    <row r="14" spans="1:13" s="1" customFormat="1" ht="13.5">
      <c r="C14" s="461" t="s">
        <v>63</v>
      </c>
      <c r="D14" s="308">
        <f>'Input Geschäftsgang'!E44</f>
        <v>0</v>
      </c>
      <c r="E14" s="309" t="str">
        <f t="shared" si="3"/>
        <v/>
      </c>
      <c r="F14" s="308">
        <f>'Input Geschäftsgang'!G44</f>
        <v>0</v>
      </c>
      <c r="G14" s="309" t="str">
        <f t="shared" si="3"/>
        <v/>
      </c>
      <c r="H14" s="308">
        <f>'Input Geschäftsgang'!I44</f>
        <v>0</v>
      </c>
      <c r="I14" s="309" t="str">
        <f t="shared" si="0"/>
        <v/>
      </c>
      <c r="J14" s="308">
        <f>'Input Geschäftsgang'!K44</f>
        <v>0</v>
      </c>
      <c r="K14" s="309" t="str">
        <f t="shared" si="1"/>
        <v/>
      </c>
      <c r="L14" s="308">
        <f>'Input Geschäftsgang'!M44</f>
        <v>0</v>
      </c>
      <c r="M14" s="309" t="str">
        <f t="shared" si="2"/>
        <v/>
      </c>
    </row>
    <row r="15" spans="1:13" s="1" customFormat="1" ht="14.25">
      <c r="C15" s="462" t="s">
        <v>55</v>
      </c>
      <c r="D15" s="310">
        <f>D10-SUM(D11:D14)</f>
        <v>0</v>
      </c>
      <c r="E15" s="311" t="str">
        <f t="shared" si="3"/>
        <v/>
      </c>
      <c r="F15" s="310">
        <f>F10-SUM(F11:F14)</f>
        <v>0</v>
      </c>
      <c r="G15" s="311" t="str">
        <f t="shared" si="3"/>
        <v/>
      </c>
      <c r="H15" s="310">
        <f>H10-SUM(H11:H14)</f>
        <v>0</v>
      </c>
      <c r="I15" s="311" t="str">
        <f t="shared" si="0"/>
        <v/>
      </c>
      <c r="J15" s="310">
        <f>J10-SUM(J11:J14)</f>
        <v>0</v>
      </c>
      <c r="K15" s="311" t="str">
        <f t="shared" si="1"/>
        <v/>
      </c>
      <c r="L15" s="310">
        <f>L10-SUM(L11:L14)</f>
        <v>0</v>
      </c>
      <c r="M15" s="311" t="str">
        <f t="shared" si="2"/>
        <v/>
      </c>
    </row>
    <row r="16" spans="1:13" s="1" customFormat="1" ht="13.5">
      <c r="C16" s="461" t="s">
        <v>64</v>
      </c>
      <c r="D16" s="308">
        <f>('Output Planbilanz'!D14-'Input Geschäftsgang'!E54-'Input Geschäftsgang'!E56)*'Input Eröffnungsbilanz'!K19</f>
        <v>0</v>
      </c>
      <c r="E16" s="314" t="str">
        <f t="shared" si="3"/>
        <v/>
      </c>
      <c r="F16" s="308">
        <f>('Output Planbilanz'!F14-'Input Geschäftsgang'!G54-'Input Geschäftsgang'!G56)*'Input Eröffnungsbilanz'!M19</f>
        <v>0</v>
      </c>
      <c r="G16" s="314" t="str">
        <f t="shared" si="3"/>
        <v/>
      </c>
      <c r="H16" s="308">
        <f>('Output Planbilanz'!H14-'Input Geschäftsgang'!I54-'Input Geschäftsgang'!I56)*'Input Eröffnungsbilanz'!O19</f>
        <v>0</v>
      </c>
      <c r="I16" s="314" t="str">
        <f t="shared" si="0"/>
        <v/>
      </c>
      <c r="J16" s="308">
        <f>('Output Planbilanz'!J14-'Input Geschäftsgang'!K54-'Input Geschäftsgang'!K56)*'Input Eröffnungsbilanz'!Q19</f>
        <v>0</v>
      </c>
      <c r="K16" s="314" t="str">
        <f t="shared" si="1"/>
        <v/>
      </c>
      <c r="L16" s="308">
        <f>('Output Planbilanz'!L14-'Input Geschäftsgang'!M54-'Input Geschäftsgang'!M56)*'Input Eröffnungsbilanz'!S19</f>
        <v>0</v>
      </c>
      <c r="M16" s="314" t="str">
        <f t="shared" si="2"/>
        <v/>
      </c>
    </row>
    <row r="17" spans="3:13" s="1" customFormat="1" ht="13.5">
      <c r="C17" s="463" t="s">
        <v>65</v>
      </c>
      <c r="D17" s="312">
        <f>('Output Planbilanz'!D15-'Input Geschäftsgang'!E61-'Input Geschäftsgang'!E63)*'Input Eröffnungsbilanz'!K20</f>
        <v>0</v>
      </c>
      <c r="E17" s="313" t="str">
        <f t="shared" si="3"/>
        <v/>
      </c>
      <c r="F17" s="312">
        <f>('Output Planbilanz'!F15-'Input Geschäftsgang'!G61-'Input Geschäftsgang'!G63)*'Input Eröffnungsbilanz'!M20</f>
        <v>0</v>
      </c>
      <c r="G17" s="313" t="str">
        <f t="shared" si="3"/>
        <v/>
      </c>
      <c r="H17" s="312">
        <f>('Output Planbilanz'!H15-'Input Geschäftsgang'!I61-'Input Geschäftsgang'!I63)*'Input Eröffnungsbilanz'!O20</f>
        <v>0</v>
      </c>
      <c r="I17" s="313" t="str">
        <f t="shared" si="0"/>
        <v/>
      </c>
      <c r="J17" s="312">
        <f>('Output Planbilanz'!J15-'Input Geschäftsgang'!K61-'Input Geschäftsgang'!K63)*'Input Eröffnungsbilanz'!Q20</f>
        <v>0</v>
      </c>
      <c r="K17" s="313" t="str">
        <f t="shared" si="1"/>
        <v/>
      </c>
      <c r="L17" s="312">
        <f>('Output Planbilanz'!L15-'Input Geschäftsgang'!M61-'Input Geschäftsgang'!M63)*'Input Eröffnungsbilanz'!S20</f>
        <v>0</v>
      </c>
      <c r="M17" s="313" t="str">
        <f t="shared" si="2"/>
        <v/>
      </c>
    </row>
    <row r="18" spans="3:13" s="1" customFormat="1" ht="13.5">
      <c r="C18" s="465" t="s">
        <v>66</v>
      </c>
      <c r="D18" s="315">
        <f>('Output Planbilanz'!D16-'Input Geschäftsgang'!E68-'Input Geschäftsgang'!E70)*'Input Eröffnungsbilanz'!K21</f>
        <v>0</v>
      </c>
      <c r="E18" s="316" t="str">
        <f t="shared" si="3"/>
        <v/>
      </c>
      <c r="F18" s="315">
        <f>('Output Planbilanz'!F16-'Input Geschäftsgang'!G68-'Input Geschäftsgang'!G70)*'Input Eröffnungsbilanz'!M21</f>
        <v>0</v>
      </c>
      <c r="G18" s="316" t="str">
        <f t="shared" si="3"/>
        <v/>
      </c>
      <c r="H18" s="315">
        <f>('Output Planbilanz'!H16-'Input Geschäftsgang'!I68-'Input Geschäftsgang'!I70)*'Input Eröffnungsbilanz'!O21</f>
        <v>0</v>
      </c>
      <c r="I18" s="316" t="str">
        <f t="shared" si="0"/>
        <v/>
      </c>
      <c r="J18" s="315">
        <f>('Output Planbilanz'!J16-'Input Geschäftsgang'!K68-'Input Geschäftsgang'!K70)*'Input Eröffnungsbilanz'!Q21</f>
        <v>0</v>
      </c>
      <c r="K18" s="316" t="str">
        <f t="shared" si="1"/>
        <v/>
      </c>
      <c r="L18" s="315">
        <f>('Output Planbilanz'!L16-'Input Geschäftsgang'!M68-'Input Geschäftsgang'!M70)*'Input Eröffnungsbilanz'!S21</f>
        <v>0</v>
      </c>
      <c r="M18" s="316" t="str">
        <f t="shared" si="2"/>
        <v/>
      </c>
    </row>
    <row r="19" spans="3:13" s="1" customFormat="1" ht="14.25">
      <c r="C19" s="462" t="s">
        <v>67</v>
      </c>
      <c r="D19" s="310">
        <f>D15-SUM(D16:D18)</f>
        <v>0</v>
      </c>
      <c r="E19" s="311" t="str">
        <f t="shared" si="3"/>
        <v/>
      </c>
      <c r="F19" s="310">
        <f>F15-SUM(F16:F18)</f>
        <v>0</v>
      </c>
      <c r="G19" s="311" t="str">
        <f t="shared" si="3"/>
        <v/>
      </c>
      <c r="H19" s="310">
        <f>H15-SUM(H16:H18)</f>
        <v>0</v>
      </c>
      <c r="I19" s="311" t="str">
        <f t="shared" si="0"/>
        <v/>
      </c>
      <c r="J19" s="310">
        <f>J15-SUM(J16:J18)</f>
        <v>0</v>
      </c>
      <c r="K19" s="311" t="str">
        <f t="shared" si="1"/>
        <v/>
      </c>
      <c r="L19" s="310">
        <f>L15-SUM(L16:L18)</f>
        <v>0</v>
      </c>
      <c r="M19" s="311" t="str">
        <f t="shared" si="2"/>
        <v/>
      </c>
    </row>
    <row r="20" spans="3:13" s="1" customFormat="1" ht="13.5">
      <c r="C20" s="461" t="s">
        <v>83</v>
      </c>
      <c r="D20" s="308">
        <f>'Output Mittelflussrechnung'!E26/(1-'Input Geschäftsgang'!E49)</f>
        <v>0</v>
      </c>
      <c r="E20" s="309" t="str">
        <f t="shared" si="3"/>
        <v/>
      </c>
      <c r="F20" s="308">
        <f>'Output Mittelflussrechnung'!G26/(1-'Input Geschäftsgang'!G49)</f>
        <v>0</v>
      </c>
      <c r="G20" s="309" t="str">
        <f t="shared" si="3"/>
        <v/>
      </c>
      <c r="H20" s="308">
        <f>'Output Mittelflussrechnung'!I26/(1-'Input Geschäftsgang'!I49)</f>
        <v>0</v>
      </c>
      <c r="I20" s="309" t="str">
        <f t="shared" si="0"/>
        <v/>
      </c>
      <c r="J20" s="308">
        <f>'Output Mittelflussrechnung'!K26/(1-'Input Geschäftsgang'!K49)</f>
        <v>0</v>
      </c>
      <c r="K20" s="309" t="str">
        <f t="shared" si="1"/>
        <v/>
      </c>
      <c r="L20" s="308">
        <f>'Output Mittelflussrechnung'!M26/(1-'Input Geschäftsgang'!M49)</f>
        <v>0</v>
      </c>
      <c r="M20" s="309" t="str">
        <f t="shared" si="2"/>
        <v/>
      </c>
    </row>
    <row r="21" spans="3:13" s="1" customFormat="1" ht="13.5" hidden="1">
      <c r="C21" s="461"/>
      <c r="D21" s="308"/>
      <c r="E21" s="309" t="str">
        <f t="shared" si="3"/>
        <v/>
      </c>
      <c r="F21" s="308"/>
      <c r="G21" s="309" t="str">
        <f t="shared" si="3"/>
        <v/>
      </c>
      <c r="H21" s="308"/>
      <c r="I21" s="309" t="str">
        <f t="shared" si="0"/>
        <v/>
      </c>
      <c r="J21" s="317"/>
      <c r="K21" s="309" t="str">
        <f t="shared" si="1"/>
        <v/>
      </c>
      <c r="L21" s="308"/>
      <c r="M21" s="309" t="str">
        <f t="shared" si="2"/>
        <v/>
      </c>
    </row>
    <row r="22" spans="3:13" s="1" customFormat="1" ht="14.25">
      <c r="C22" s="462" t="s">
        <v>92</v>
      </c>
      <c r="D22" s="310">
        <f>D19-D20</f>
        <v>0</v>
      </c>
      <c r="E22" s="311" t="str">
        <f t="shared" si="3"/>
        <v/>
      </c>
      <c r="F22" s="310">
        <f>F19-F20</f>
        <v>0</v>
      </c>
      <c r="G22" s="311" t="str">
        <f t="shared" si="3"/>
        <v/>
      </c>
      <c r="H22" s="310">
        <f>H19-H20</f>
        <v>0</v>
      </c>
      <c r="I22" s="311" t="str">
        <f t="shared" si="0"/>
        <v/>
      </c>
      <c r="J22" s="310">
        <f>J19-J20</f>
        <v>0</v>
      </c>
      <c r="K22" s="311" t="str">
        <f t="shared" si="1"/>
        <v/>
      </c>
      <c r="L22" s="310">
        <f>L19-L20</f>
        <v>0</v>
      </c>
      <c r="M22" s="311" t="str">
        <f t="shared" si="2"/>
        <v/>
      </c>
    </row>
    <row r="23" spans="3:13" s="1" customFormat="1" ht="13.5">
      <c r="C23" s="466" t="s">
        <v>93</v>
      </c>
      <c r="D23" s="308">
        <f>MAX('Input Eröffnungsbilanz'!K33,0)-MIN('Input Geschäftsgang'!E59,0)-MIN('Input Geschäftsgang'!E66,0)-MIN('Input Geschäftsgang'!E73,0)</f>
        <v>0</v>
      </c>
      <c r="E23" s="309" t="str">
        <f t="shared" si="3"/>
        <v/>
      </c>
      <c r="F23" s="308">
        <f>MAX('Input Eröffnungsbilanz'!M33,0)-MIN('Input Geschäftsgang'!G59,0)-MIN('Input Geschäftsgang'!G66,0)-MIN('Input Geschäftsgang'!G73,0)</f>
        <v>0</v>
      </c>
      <c r="G23" s="309" t="str">
        <f t="shared" si="3"/>
        <v/>
      </c>
      <c r="H23" s="308">
        <f>MAX('Input Eröffnungsbilanz'!O33,0)-MIN('Input Geschäftsgang'!I59,0)-MIN('Input Geschäftsgang'!I66,0)-MIN('Input Geschäftsgang'!I73,0)</f>
        <v>0</v>
      </c>
      <c r="I23" s="309" t="str">
        <f t="shared" si="0"/>
        <v/>
      </c>
      <c r="J23" s="308">
        <f>MAX('Input Eröffnungsbilanz'!Q33,0)-MIN('Input Geschäftsgang'!K59,0)-MIN('Input Geschäftsgang'!K66,0)-MIN('Input Geschäftsgang'!K73,0)</f>
        <v>0</v>
      </c>
      <c r="K23" s="309" t="str">
        <f t="shared" si="1"/>
        <v/>
      </c>
      <c r="L23" s="308">
        <f>MAX('Input Eröffnungsbilanz'!S33,0)-MIN('Input Geschäftsgang'!M59,0)-MIN('Input Geschäftsgang'!M66,0)-MIN('Input Geschäftsgang'!M73,0)</f>
        <v>0</v>
      </c>
      <c r="M23" s="309" t="str">
        <f t="shared" si="2"/>
        <v/>
      </c>
    </row>
    <row r="24" spans="3:13" s="1" customFormat="1" ht="13.5">
      <c r="C24" s="463" t="s">
        <v>94</v>
      </c>
      <c r="D24" s="312">
        <f>-MIN('Input Eröffnungsbilanz'!K33,0)+MAX('Input Geschäftsgang'!E59,0)+MAX('Input Geschäftsgang'!E66,0)+MAX('Input Geschäftsgang'!E73,0)</f>
        <v>0</v>
      </c>
      <c r="E24" s="313" t="str">
        <f t="shared" si="3"/>
        <v/>
      </c>
      <c r="F24" s="312">
        <f>-MIN('Input Eröffnungsbilanz'!M33,0)+MAX('Input Geschäftsgang'!G59,0)+MAX('Input Geschäftsgang'!G66,0)+MAX('Input Geschäftsgang'!G73,0)</f>
        <v>0</v>
      </c>
      <c r="G24" s="313" t="str">
        <f t="shared" si="3"/>
        <v/>
      </c>
      <c r="H24" s="312">
        <f>-MIN('Input Eröffnungsbilanz'!O33,0)+MAX('Input Geschäftsgang'!I59,0)+MAX('Input Geschäftsgang'!I66,0)+MAX('Input Geschäftsgang'!I73,0)</f>
        <v>0</v>
      </c>
      <c r="I24" s="313" t="str">
        <f t="shared" si="0"/>
        <v/>
      </c>
      <c r="J24" s="312">
        <f>-MIN('Input Eröffnungsbilanz'!Q33,0)+MAX('Input Geschäftsgang'!K59,0)+MAX('Input Geschäftsgang'!K66,0)+MAX('Input Geschäftsgang'!K73,0)</f>
        <v>0</v>
      </c>
      <c r="K24" s="313" t="str">
        <f t="shared" si="1"/>
        <v/>
      </c>
      <c r="L24" s="312">
        <f>-MIN('Input Eröffnungsbilanz'!S33,0)+MAX('Input Geschäftsgang'!M59,0)+MAX('Input Geschäftsgang'!M66,0)+MAX('Input Geschäftsgang'!M73,0)</f>
        <v>0</v>
      </c>
      <c r="M24" s="313" t="str">
        <f t="shared" si="2"/>
        <v/>
      </c>
    </row>
    <row r="25" spans="3:13" s="1" customFormat="1" ht="14.25" thickBot="1">
      <c r="C25" s="463" t="s">
        <v>74</v>
      </c>
      <c r="D25" s="312">
        <f>MAX(0,(D22-D23+D24)*'Input Geschäftsgang'!E49)</f>
        <v>0</v>
      </c>
      <c r="E25" s="313" t="str">
        <f t="shared" si="3"/>
        <v/>
      </c>
      <c r="F25" s="312">
        <f>MAX(0,(F22-F23+F24)*'Input Geschäftsgang'!G49)</f>
        <v>0</v>
      </c>
      <c r="G25" s="313" t="str">
        <f t="shared" si="3"/>
        <v/>
      </c>
      <c r="H25" s="312">
        <f>MAX(0,(H22-H23+H24)*'Input Geschäftsgang'!I49)</f>
        <v>0</v>
      </c>
      <c r="I25" s="313" t="str">
        <f t="shared" si="0"/>
        <v/>
      </c>
      <c r="J25" s="312">
        <f>MAX(0,(J22-J23+J24)*'Input Geschäftsgang'!K49)</f>
        <v>0</v>
      </c>
      <c r="K25" s="313" t="str">
        <f t="shared" si="1"/>
        <v/>
      </c>
      <c r="L25" s="312">
        <f>MAX(0,(L22-L23+L24)*'Input Geschäftsgang'!M49)</f>
        <v>0</v>
      </c>
      <c r="M25" s="313" t="str">
        <f t="shared" si="2"/>
        <v/>
      </c>
    </row>
    <row r="26" spans="3:13" s="1" customFormat="1" thickBot="1">
      <c r="C26" s="467" t="s">
        <v>75</v>
      </c>
      <c r="D26" s="318">
        <f>D22-D23+D24-D25</f>
        <v>0</v>
      </c>
      <c r="E26" s="319" t="str">
        <f t="shared" si="3"/>
        <v/>
      </c>
      <c r="F26" s="318">
        <f>F22-F23+F24-F25</f>
        <v>0</v>
      </c>
      <c r="G26" s="319" t="str">
        <f t="shared" si="3"/>
        <v/>
      </c>
      <c r="H26" s="318">
        <f>H22-H23+H24-H25</f>
        <v>0</v>
      </c>
      <c r="I26" s="319" t="str">
        <f t="shared" si="0"/>
        <v/>
      </c>
      <c r="J26" s="318">
        <f>J22-J23+J24-J25</f>
        <v>0</v>
      </c>
      <c r="K26" s="319" t="str">
        <f t="shared" si="1"/>
        <v/>
      </c>
      <c r="L26" s="318">
        <f>L22-L23+L24-L25</f>
        <v>0</v>
      </c>
      <c r="M26" s="319" t="str">
        <f t="shared" si="2"/>
        <v/>
      </c>
    </row>
    <row r="27" spans="3:13" s="1" customFormat="1" ht="13.5">
      <c r="D27" s="30"/>
      <c r="E27" s="28"/>
      <c r="F27" s="30"/>
      <c r="G27" s="28"/>
    </row>
    <row r="28" spans="3:13" s="1" customFormat="1" ht="13.5">
      <c r="D28" s="30"/>
      <c r="E28" s="28"/>
      <c r="F28" s="30"/>
      <c r="G28" s="28"/>
    </row>
    <row r="29" spans="3:13" s="1" customFormat="1" ht="13.5">
      <c r="D29" s="30"/>
      <c r="E29" s="28"/>
      <c r="F29" s="30"/>
      <c r="G29" s="28"/>
    </row>
    <row r="30" spans="3:13" s="1" customFormat="1" ht="13.5">
      <c r="D30" s="30"/>
      <c r="E30" s="28"/>
      <c r="F30" s="30"/>
      <c r="G30" s="28"/>
    </row>
    <row r="31" spans="3:13" s="1" customFormat="1" ht="13.5">
      <c r="D31" s="30"/>
      <c r="E31" s="28"/>
      <c r="F31" s="30"/>
      <c r="G31" s="28"/>
    </row>
    <row r="32" spans="3:13" s="1" customFormat="1" ht="13.5">
      <c r="D32" s="30"/>
      <c r="E32" s="28"/>
      <c r="F32" s="30"/>
      <c r="G32" s="28"/>
    </row>
    <row r="33" spans="4:7" s="1" customFormat="1" ht="13.5">
      <c r="D33" s="30"/>
      <c r="E33" s="28"/>
      <c r="F33" s="30"/>
      <c r="G33" s="28"/>
    </row>
    <row r="34" spans="4:7" s="1" customFormat="1" ht="13.5">
      <c r="D34" s="30"/>
      <c r="E34" s="28"/>
      <c r="F34" s="30"/>
      <c r="G34" s="28"/>
    </row>
    <row r="35" spans="4:7" s="1" customFormat="1" ht="13.5">
      <c r="D35" s="30"/>
      <c r="E35" s="28"/>
      <c r="F35" s="30"/>
      <c r="G35" s="28"/>
    </row>
    <row r="36" spans="4:7" s="1" customFormat="1" ht="13.5">
      <c r="D36" s="30"/>
      <c r="E36" s="28"/>
      <c r="F36" s="30"/>
      <c r="G36" s="28"/>
    </row>
    <row r="37" spans="4:7" s="1" customFormat="1" ht="13.5">
      <c r="D37" s="30"/>
      <c r="E37" s="28"/>
      <c r="F37" s="30"/>
      <c r="G37" s="28"/>
    </row>
    <row r="38" spans="4:7" s="1" customFormat="1" ht="13.5">
      <c r="D38" s="30"/>
      <c r="E38" s="28"/>
      <c r="F38" s="30"/>
      <c r="G38" s="28"/>
    </row>
    <row r="39" spans="4:7" s="1" customFormat="1" ht="13.5">
      <c r="D39" s="30"/>
      <c r="E39" s="28"/>
      <c r="F39" s="30"/>
      <c r="G39" s="28"/>
    </row>
    <row r="40" spans="4:7" s="1" customFormat="1" ht="13.5">
      <c r="D40" s="30"/>
      <c r="E40" s="28"/>
      <c r="F40" s="30"/>
      <c r="G40" s="28"/>
    </row>
    <row r="41" spans="4:7" s="1" customFormat="1" ht="13.5">
      <c r="D41" s="30"/>
      <c r="E41" s="28"/>
      <c r="F41" s="30"/>
      <c r="G41" s="28"/>
    </row>
    <row r="42" spans="4:7" s="1" customFormat="1" ht="13.5">
      <c r="D42" s="30"/>
      <c r="E42" s="28"/>
      <c r="F42" s="30"/>
      <c r="G42" s="28"/>
    </row>
    <row r="43" spans="4:7" s="1" customFormat="1" ht="13.5">
      <c r="D43" s="30"/>
      <c r="E43" s="28"/>
      <c r="F43" s="30"/>
      <c r="G43" s="28"/>
    </row>
    <row r="44" spans="4:7" s="1" customFormat="1" ht="13.5">
      <c r="D44" s="30"/>
      <c r="E44" s="28"/>
      <c r="F44" s="30"/>
      <c r="G44" s="28"/>
    </row>
    <row r="45" spans="4:7" s="1" customFormat="1" ht="13.5">
      <c r="D45" s="30"/>
      <c r="E45" s="28"/>
      <c r="F45" s="30"/>
      <c r="G45" s="28"/>
    </row>
    <row r="46" spans="4:7" s="1" customFormat="1" ht="13.5">
      <c r="D46" s="30"/>
      <c r="E46" s="28"/>
      <c r="F46" s="30"/>
      <c r="G46" s="28"/>
    </row>
    <row r="47" spans="4:7" s="1" customFormat="1" ht="13.5">
      <c r="D47" s="30"/>
      <c r="E47" s="28"/>
      <c r="F47" s="30"/>
      <c r="G47" s="28"/>
    </row>
    <row r="48" spans="4:7" s="1" customFormat="1" ht="13.5">
      <c r="D48" s="30"/>
      <c r="E48" s="28"/>
      <c r="F48" s="30"/>
      <c r="G48" s="28"/>
    </row>
    <row r="49" spans="4:7" s="1" customFormat="1" ht="13.5">
      <c r="D49" s="30"/>
      <c r="E49" s="28"/>
      <c r="F49" s="30"/>
      <c r="G49" s="28"/>
    </row>
    <row r="50" spans="4:7" s="1" customFormat="1" ht="13.5">
      <c r="D50" s="30"/>
      <c r="E50" s="28"/>
      <c r="F50" s="30"/>
      <c r="G50" s="28"/>
    </row>
    <row r="51" spans="4:7" s="1" customFormat="1" ht="13.5">
      <c r="D51" s="30"/>
      <c r="E51" s="28"/>
      <c r="F51" s="30"/>
      <c r="G51" s="28"/>
    </row>
    <row r="52" spans="4:7" s="1" customFormat="1" ht="13.5">
      <c r="D52" s="30"/>
      <c r="E52" s="28"/>
      <c r="F52" s="30"/>
      <c r="G52" s="28"/>
    </row>
    <row r="53" spans="4:7" s="1" customFormat="1" ht="13.5">
      <c r="D53" s="30"/>
      <c r="E53" s="28"/>
      <c r="F53" s="30"/>
      <c r="G53" s="28"/>
    </row>
    <row r="54" spans="4:7" s="1" customFormat="1" ht="13.5">
      <c r="D54" s="30"/>
      <c r="E54" s="28"/>
      <c r="F54" s="30"/>
      <c r="G54" s="28"/>
    </row>
    <row r="55" spans="4:7" s="1" customFormat="1" ht="13.5">
      <c r="D55" s="30"/>
      <c r="E55" s="28"/>
      <c r="F55" s="30"/>
      <c r="G55" s="28"/>
    </row>
    <row r="56" spans="4:7" s="1" customFormat="1" ht="13.5">
      <c r="D56" s="30"/>
      <c r="E56" s="28"/>
      <c r="F56" s="30"/>
      <c r="G56" s="28"/>
    </row>
    <row r="57" spans="4:7" s="1" customFormat="1" ht="13.5">
      <c r="D57" s="30"/>
      <c r="E57" s="28"/>
      <c r="F57" s="30"/>
      <c r="G57" s="28"/>
    </row>
    <row r="58" spans="4:7" s="1" customFormat="1" ht="13.5">
      <c r="D58" s="30"/>
      <c r="E58" s="28"/>
      <c r="F58" s="30"/>
      <c r="G58" s="28"/>
    </row>
    <row r="59" spans="4:7" s="1" customFormat="1" ht="13.5">
      <c r="D59" s="30"/>
      <c r="E59" s="28"/>
      <c r="F59" s="30"/>
      <c r="G59" s="28"/>
    </row>
    <row r="60" spans="4:7" s="1" customFormat="1" ht="13.5">
      <c r="D60" s="30"/>
      <c r="E60" s="28"/>
      <c r="F60" s="30"/>
      <c r="G60" s="28"/>
    </row>
    <row r="61" spans="4:7" s="1" customFormat="1" ht="13.5">
      <c r="D61" s="30"/>
      <c r="E61" s="28"/>
      <c r="F61" s="30"/>
      <c r="G61" s="28"/>
    </row>
    <row r="62" spans="4:7" s="1" customFormat="1" ht="13.5">
      <c r="D62" s="30"/>
      <c r="E62" s="28"/>
      <c r="F62" s="30"/>
      <c r="G62" s="28"/>
    </row>
    <row r="63" spans="4:7" s="1" customFormat="1" ht="13.5">
      <c r="D63" s="30"/>
      <c r="E63" s="28"/>
      <c r="F63" s="30"/>
      <c r="G63" s="28"/>
    </row>
    <row r="64" spans="4:7" s="1" customFormat="1" ht="13.5">
      <c r="D64" s="30"/>
      <c r="E64" s="28"/>
      <c r="F64" s="30"/>
      <c r="G64" s="28"/>
    </row>
    <row r="65" spans="4:7" s="1" customFormat="1" ht="13.5">
      <c r="D65" s="30"/>
      <c r="E65" s="28"/>
      <c r="F65" s="30"/>
      <c r="G65" s="28"/>
    </row>
    <row r="66" spans="4:7" s="1" customFormat="1" ht="13.5">
      <c r="D66" s="30"/>
      <c r="E66" s="28"/>
      <c r="F66" s="30"/>
      <c r="G66" s="28"/>
    </row>
    <row r="67" spans="4:7" s="1" customFormat="1" ht="13.5">
      <c r="D67" s="30"/>
      <c r="E67" s="28"/>
      <c r="F67" s="30"/>
      <c r="G67" s="28"/>
    </row>
    <row r="68" spans="4:7" s="1" customFormat="1" ht="13.5">
      <c r="D68" s="30"/>
      <c r="E68" s="28"/>
      <c r="F68" s="30"/>
      <c r="G68" s="28"/>
    </row>
    <row r="69" spans="4:7" s="1" customFormat="1" ht="13.5">
      <c r="D69" s="30"/>
      <c r="E69" s="28"/>
      <c r="F69" s="30"/>
      <c r="G69" s="28"/>
    </row>
    <row r="70" spans="4:7" s="1" customFormat="1" ht="13.5">
      <c r="D70" s="30"/>
      <c r="E70" s="28"/>
      <c r="F70" s="30"/>
      <c r="G70" s="28"/>
    </row>
    <row r="71" spans="4:7" s="1" customFormat="1" ht="13.5">
      <c r="D71" s="30"/>
      <c r="E71" s="28"/>
      <c r="F71" s="30"/>
      <c r="G71" s="28"/>
    </row>
    <row r="72" spans="4:7" s="1" customFormat="1" ht="13.5">
      <c r="D72" s="30"/>
      <c r="E72" s="28"/>
      <c r="F72" s="30"/>
      <c r="G72" s="28"/>
    </row>
    <row r="73" spans="4:7" s="1" customFormat="1" ht="13.5">
      <c r="D73" s="30"/>
      <c r="E73" s="28"/>
      <c r="F73" s="30"/>
      <c r="G73" s="28"/>
    </row>
    <row r="74" spans="4:7" s="1" customFormat="1" ht="13.5">
      <c r="D74" s="30"/>
      <c r="E74" s="28"/>
      <c r="F74" s="30"/>
      <c r="G74" s="28"/>
    </row>
    <row r="75" spans="4:7" s="1" customFormat="1" ht="13.5">
      <c r="D75" s="30"/>
      <c r="E75" s="28"/>
      <c r="F75" s="30"/>
      <c r="G75" s="28"/>
    </row>
    <row r="76" spans="4:7" s="1" customFormat="1" ht="13.5">
      <c r="D76" s="30"/>
      <c r="E76" s="28"/>
      <c r="F76" s="30"/>
      <c r="G76" s="28"/>
    </row>
    <row r="77" spans="4:7" s="1" customFormat="1" ht="13.5">
      <c r="D77" s="30"/>
      <c r="E77" s="28"/>
      <c r="F77" s="30"/>
      <c r="G77" s="28"/>
    </row>
    <row r="78" spans="4:7" s="1" customFormat="1" ht="13.5">
      <c r="D78" s="30"/>
      <c r="E78" s="28"/>
      <c r="F78" s="30"/>
      <c r="G78" s="28"/>
    </row>
    <row r="79" spans="4:7" s="1" customFormat="1" ht="13.5">
      <c r="D79" s="30"/>
      <c r="E79" s="28"/>
      <c r="F79" s="30"/>
      <c r="G79" s="28"/>
    </row>
    <row r="80" spans="4:7" s="1" customFormat="1" ht="13.5">
      <c r="D80" s="30"/>
      <c r="E80" s="28"/>
      <c r="F80" s="30"/>
      <c r="G80" s="28"/>
    </row>
    <row r="81" spans="4:7" s="1" customFormat="1" ht="13.5">
      <c r="D81" s="30"/>
      <c r="E81" s="28"/>
      <c r="F81" s="30"/>
      <c r="G81" s="28"/>
    </row>
    <row r="82" spans="4:7" s="1" customFormat="1" ht="13.5">
      <c r="D82" s="30"/>
      <c r="E82" s="28"/>
      <c r="F82" s="30"/>
      <c r="G82" s="28"/>
    </row>
    <row r="83" spans="4:7" s="1" customFormat="1" ht="13.5">
      <c r="D83" s="30"/>
      <c r="E83" s="28"/>
      <c r="F83" s="30"/>
      <c r="G83" s="28"/>
    </row>
    <row r="84" spans="4:7" s="1" customFormat="1" ht="13.5">
      <c r="D84" s="30"/>
      <c r="E84" s="28"/>
      <c r="F84" s="30"/>
      <c r="G84" s="28"/>
    </row>
    <row r="85" spans="4:7" s="1" customFormat="1" ht="13.5">
      <c r="D85" s="30"/>
      <c r="E85" s="28"/>
      <c r="F85" s="30"/>
      <c r="G85" s="28"/>
    </row>
    <row r="86" spans="4:7" s="1" customFormat="1" ht="13.5">
      <c r="D86" s="30"/>
      <c r="E86" s="28"/>
      <c r="F86" s="30"/>
      <c r="G86" s="28"/>
    </row>
    <row r="87" spans="4:7" s="1" customFormat="1" ht="13.5">
      <c r="D87" s="30"/>
      <c r="E87" s="28"/>
      <c r="F87" s="30"/>
      <c r="G87" s="28"/>
    </row>
    <row r="88" spans="4:7" s="1" customFormat="1" ht="13.5">
      <c r="D88" s="30"/>
      <c r="E88" s="28"/>
      <c r="F88" s="30"/>
      <c r="G88" s="28"/>
    </row>
    <row r="89" spans="4:7" s="1" customFormat="1" ht="13.5">
      <c r="D89" s="30"/>
      <c r="E89" s="28"/>
      <c r="F89" s="30"/>
      <c r="G89" s="28"/>
    </row>
    <row r="90" spans="4:7" s="1" customFormat="1" ht="13.5">
      <c r="D90" s="30"/>
      <c r="E90" s="28"/>
      <c r="F90" s="30"/>
      <c r="G90" s="28"/>
    </row>
    <row r="91" spans="4:7" s="1" customFormat="1" ht="13.5">
      <c r="D91" s="30"/>
      <c r="E91" s="28"/>
      <c r="F91" s="30"/>
      <c r="G91" s="28"/>
    </row>
    <row r="92" spans="4:7" s="1" customFormat="1" ht="13.5">
      <c r="D92" s="30"/>
      <c r="E92" s="28"/>
      <c r="F92" s="30"/>
      <c r="G92" s="28"/>
    </row>
    <row r="93" spans="4:7" s="1" customFormat="1" ht="13.5">
      <c r="D93" s="30"/>
      <c r="E93" s="28"/>
      <c r="F93" s="30"/>
      <c r="G93" s="28"/>
    </row>
    <row r="94" spans="4:7" s="1" customFormat="1" ht="13.5">
      <c r="D94" s="30"/>
      <c r="E94" s="28"/>
      <c r="F94" s="30"/>
      <c r="G94" s="28"/>
    </row>
    <row r="95" spans="4:7" s="1" customFormat="1" ht="13.5">
      <c r="D95" s="30"/>
      <c r="E95" s="28"/>
      <c r="F95" s="30"/>
      <c r="G95" s="28"/>
    </row>
    <row r="96" spans="4:7" s="1" customFormat="1" ht="13.5">
      <c r="D96" s="30"/>
      <c r="E96" s="28"/>
      <c r="F96" s="30"/>
      <c r="G96" s="28"/>
    </row>
    <row r="97" spans="4:7" s="1" customFormat="1" ht="13.5">
      <c r="D97" s="30"/>
      <c r="E97" s="28"/>
      <c r="F97" s="30"/>
      <c r="G97" s="28"/>
    </row>
    <row r="98" spans="4:7" s="1" customFormat="1" ht="13.5">
      <c r="D98" s="30"/>
      <c r="E98" s="28"/>
      <c r="F98" s="30"/>
      <c r="G98" s="28"/>
    </row>
    <row r="99" spans="4:7" s="1" customFormat="1" ht="13.5">
      <c r="D99" s="30"/>
      <c r="E99" s="28"/>
      <c r="F99" s="30"/>
      <c r="G99" s="28"/>
    </row>
    <row r="100" spans="4:7" s="1" customFormat="1" ht="13.5">
      <c r="D100" s="30"/>
      <c r="E100" s="28"/>
      <c r="F100" s="30"/>
      <c r="G100" s="28"/>
    </row>
    <row r="101" spans="4:7" s="1" customFormat="1" ht="13.5">
      <c r="D101" s="30"/>
      <c r="E101" s="28"/>
      <c r="F101" s="30"/>
      <c r="G101" s="28"/>
    </row>
    <row r="102" spans="4:7" s="1" customFormat="1" ht="13.5">
      <c r="D102" s="30"/>
      <c r="E102" s="28"/>
      <c r="F102" s="30"/>
      <c r="G102" s="28"/>
    </row>
    <row r="103" spans="4:7" s="1" customFormat="1" ht="13.5">
      <c r="D103" s="30"/>
      <c r="E103" s="28"/>
      <c r="F103" s="30"/>
      <c r="G103" s="28"/>
    </row>
    <row r="104" spans="4:7" s="1" customFormat="1" ht="13.5">
      <c r="D104" s="30"/>
      <c r="E104" s="28"/>
      <c r="F104" s="30"/>
      <c r="G104" s="28"/>
    </row>
    <row r="105" spans="4:7" s="1" customFormat="1" ht="13.5">
      <c r="D105" s="30"/>
      <c r="E105" s="28"/>
      <c r="F105" s="30"/>
      <c r="G105" s="28"/>
    </row>
    <row r="106" spans="4:7" s="1" customFormat="1" ht="13.5">
      <c r="D106" s="30"/>
      <c r="E106" s="28"/>
      <c r="F106" s="30"/>
      <c r="G106" s="28"/>
    </row>
    <row r="107" spans="4:7" s="1" customFormat="1" ht="13.5">
      <c r="D107" s="30"/>
      <c r="E107" s="28"/>
      <c r="F107" s="30"/>
      <c r="G107" s="28"/>
    </row>
    <row r="108" spans="4:7" s="1" customFormat="1" ht="13.5">
      <c r="D108" s="30"/>
      <c r="E108" s="28"/>
      <c r="F108" s="30"/>
      <c r="G108" s="28"/>
    </row>
    <row r="109" spans="4:7" s="1" customFormat="1" ht="13.5">
      <c r="D109" s="30"/>
      <c r="E109" s="28"/>
      <c r="F109" s="30"/>
      <c r="G109" s="28"/>
    </row>
    <row r="110" spans="4:7" s="1" customFormat="1" ht="13.5">
      <c r="D110" s="30"/>
      <c r="E110" s="28"/>
      <c r="F110" s="30"/>
      <c r="G110" s="28"/>
    </row>
    <row r="111" spans="4:7" s="1" customFormat="1" ht="13.5">
      <c r="D111" s="30"/>
      <c r="E111" s="28"/>
      <c r="F111" s="30"/>
      <c r="G111" s="28"/>
    </row>
    <row r="112" spans="4:7" s="1" customFormat="1" ht="13.5">
      <c r="D112" s="30"/>
      <c r="E112" s="28"/>
      <c r="F112" s="30"/>
      <c r="G112" s="28"/>
    </row>
    <row r="113" spans="4:7" s="1" customFormat="1" ht="13.5">
      <c r="D113" s="30"/>
      <c r="E113" s="28"/>
      <c r="F113" s="30"/>
      <c r="G113" s="28"/>
    </row>
    <row r="114" spans="4:7" s="1" customFormat="1" ht="13.5">
      <c r="D114" s="30"/>
      <c r="E114" s="28"/>
      <c r="F114" s="30"/>
      <c r="G114" s="28"/>
    </row>
    <row r="115" spans="4:7" s="1" customFormat="1" ht="13.5">
      <c r="D115" s="30"/>
      <c r="E115" s="28"/>
      <c r="F115" s="30"/>
      <c r="G115" s="28"/>
    </row>
    <row r="116" spans="4:7" s="1" customFormat="1" ht="13.5">
      <c r="D116" s="30"/>
      <c r="E116" s="28"/>
      <c r="F116" s="30"/>
      <c r="G116" s="28"/>
    </row>
    <row r="117" spans="4:7" s="1" customFormat="1" ht="13.5">
      <c r="D117" s="30"/>
      <c r="E117" s="28"/>
      <c r="F117" s="30"/>
      <c r="G117" s="28"/>
    </row>
    <row r="118" spans="4:7" s="1" customFormat="1" ht="13.5">
      <c r="D118" s="30"/>
      <c r="E118" s="28"/>
      <c r="F118" s="30"/>
      <c r="G118" s="28"/>
    </row>
    <row r="119" spans="4:7" s="1" customFormat="1" ht="13.5">
      <c r="D119" s="30"/>
      <c r="E119" s="28"/>
      <c r="F119" s="30"/>
      <c r="G119" s="28"/>
    </row>
    <row r="120" spans="4:7" s="1" customFormat="1" ht="13.5">
      <c r="D120" s="30"/>
      <c r="E120" s="28"/>
      <c r="F120" s="30"/>
      <c r="G120" s="28"/>
    </row>
    <row r="121" spans="4:7" s="1" customFormat="1" ht="13.5">
      <c r="D121" s="30"/>
      <c r="E121" s="28"/>
      <c r="F121" s="30"/>
      <c r="G121" s="28"/>
    </row>
    <row r="122" spans="4:7" s="1" customFormat="1" ht="13.5">
      <c r="D122" s="30"/>
      <c r="E122" s="28"/>
      <c r="F122" s="30"/>
      <c r="G122" s="28"/>
    </row>
    <row r="123" spans="4:7" s="1" customFormat="1" ht="13.5">
      <c r="D123" s="30"/>
      <c r="E123" s="28"/>
      <c r="F123" s="30"/>
      <c r="G123" s="28"/>
    </row>
    <row r="124" spans="4:7" s="1" customFormat="1" ht="13.5">
      <c r="D124" s="30"/>
      <c r="E124" s="28"/>
      <c r="F124" s="30"/>
      <c r="G124" s="28"/>
    </row>
    <row r="125" spans="4:7" s="1" customFormat="1" ht="13.5">
      <c r="D125" s="30"/>
      <c r="E125" s="28"/>
      <c r="F125" s="30"/>
      <c r="G125" s="28"/>
    </row>
    <row r="126" spans="4:7" s="1" customFormat="1" ht="13.5">
      <c r="D126" s="30"/>
      <c r="E126" s="28"/>
      <c r="F126" s="30"/>
      <c r="G126" s="28"/>
    </row>
    <row r="127" spans="4:7" s="1" customFormat="1" ht="13.5">
      <c r="D127" s="30"/>
      <c r="E127" s="28"/>
      <c r="F127" s="30"/>
      <c r="G127" s="28"/>
    </row>
    <row r="128" spans="4:7" s="1" customFormat="1" ht="13.5">
      <c r="D128" s="30"/>
      <c r="E128" s="28"/>
      <c r="F128" s="30"/>
      <c r="G128" s="28"/>
    </row>
    <row r="129" spans="4:7" s="1" customFormat="1" ht="13.5">
      <c r="D129" s="30"/>
      <c r="E129" s="28"/>
      <c r="F129" s="30"/>
      <c r="G129" s="28"/>
    </row>
    <row r="130" spans="4:7" s="1" customFormat="1" ht="13.5">
      <c r="D130" s="30"/>
      <c r="E130" s="28"/>
      <c r="F130" s="30"/>
      <c r="G130" s="28"/>
    </row>
    <row r="131" spans="4:7" s="1" customFormat="1" ht="13.5">
      <c r="D131" s="30"/>
      <c r="E131" s="28"/>
      <c r="F131" s="30"/>
      <c r="G131" s="28"/>
    </row>
    <row r="132" spans="4:7" s="1" customFormat="1" ht="13.5">
      <c r="D132" s="30"/>
      <c r="E132" s="28"/>
      <c r="F132" s="30"/>
      <c r="G132" s="28"/>
    </row>
    <row r="133" spans="4:7" s="1" customFormat="1" ht="13.5">
      <c r="D133" s="30"/>
      <c r="E133" s="28"/>
      <c r="F133" s="30"/>
      <c r="G133" s="28"/>
    </row>
    <row r="134" spans="4:7" s="1" customFormat="1" ht="13.5">
      <c r="D134" s="30"/>
      <c r="E134" s="28"/>
      <c r="F134" s="30"/>
      <c r="G134" s="28"/>
    </row>
    <row r="135" spans="4:7" s="1" customFormat="1" ht="13.5">
      <c r="D135" s="30"/>
      <c r="E135" s="28"/>
      <c r="F135" s="30"/>
      <c r="G135" s="28"/>
    </row>
    <row r="136" spans="4:7" s="1" customFormat="1" ht="13.5">
      <c r="D136" s="30"/>
      <c r="E136" s="28"/>
      <c r="F136" s="30"/>
      <c r="G136" s="28"/>
    </row>
    <row r="137" spans="4:7" s="1" customFormat="1" ht="13.5">
      <c r="D137" s="30"/>
      <c r="E137" s="28"/>
      <c r="F137" s="30"/>
      <c r="G137" s="28"/>
    </row>
    <row r="138" spans="4:7" s="1" customFormat="1" ht="13.5">
      <c r="D138" s="30"/>
      <c r="E138" s="28"/>
      <c r="F138" s="30"/>
      <c r="G138" s="28"/>
    </row>
    <row r="139" spans="4:7" s="1" customFormat="1" ht="13.5">
      <c r="D139" s="30"/>
      <c r="E139" s="28"/>
      <c r="F139" s="30"/>
      <c r="G139" s="28"/>
    </row>
    <row r="140" spans="4:7" s="1" customFormat="1" ht="13.5">
      <c r="D140" s="30"/>
      <c r="E140" s="28"/>
      <c r="F140" s="30"/>
      <c r="G140" s="28"/>
    </row>
    <row r="141" spans="4:7" s="1" customFormat="1" ht="13.5">
      <c r="D141" s="30"/>
      <c r="E141" s="28"/>
      <c r="F141" s="30"/>
      <c r="G141" s="28"/>
    </row>
    <row r="142" spans="4:7" s="1" customFormat="1" ht="13.5">
      <c r="D142" s="30"/>
      <c r="E142" s="28"/>
      <c r="F142" s="30"/>
      <c r="G142" s="28"/>
    </row>
    <row r="143" spans="4:7" s="1" customFormat="1" ht="13.5">
      <c r="D143" s="30"/>
      <c r="E143" s="28"/>
      <c r="F143" s="30"/>
      <c r="G143" s="28"/>
    </row>
    <row r="144" spans="4:7" s="1" customFormat="1" ht="13.5">
      <c r="D144" s="30"/>
      <c r="E144" s="28"/>
      <c r="F144" s="30"/>
      <c r="G144" s="28"/>
    </row>
    <row r="145" spans="4:7" s="1" customFormat="1" ht="13.5">
      <c r="D145" s="30"/>
      <c r="E145" s="28"/>
      <c r="F145" s="30"/>
      <c r="G145" s="28"/>
    </row>
    <row r="146" spans="4:7" s="1" customFormat="1" ht="13.5">
      <c r="D146" s="30"/>
      <c r="E146" s="28"/>
      <c r="F146" s="30"/>
      <c r="G146" s="28"/>
    </row>
    <row r="147" spans="4:7" s="1" customFormat="1" ht="13.5">
      <c r="D147" s="30"/>
      <c r="E147" s="28"/>
      <c r="F147" s="30"/>
      <c r="G147" s="28"/>
    </row>
    <row r="148" spans="4:7" s="1" customFormat="1" ht="13.5">
      <c r="D148" s="30"/>
      <c r="E148" s="28"/>
      <c r="F148" s="30"/>
      <c r="G148" s="28"/>
    </row>
    <row r="149" spans="4:7" s="1" customFormat="1" ht="13.5">
      <c r="D149" s="30"/>
      <c r="E149" s="28"/>
      <c r="F149" s="30"/>
      <c r="G149" s="28"/>
    </row>
    <row r="150" spans="4:7" s="1" customFormat="1" ht="13.5">
      <c r="D150" s="30"/>
      <c r="E150" s="28"/>
      <c r="F150" s="30"/>
      <c r="G150" s="28"/>
    </row>
    <row r="151" spans="4:7" s="1" customFormat="1" ht="13.5">
      <c r="D151" s="30"/>
      <c r="E151" s="28"/>
      <c r="F151" s="30"/>
      <c r="G151" s="28"/>
    </row>
    <row r="152" spans="4:7" s="1" customFormat="1" ht="13.5">
      <c r="D152" s="30"/>
      <c r="E152" s="28"/>
      <c r="F152" s="30"/>
      <c r="G152" s="28"/>
    </row>
    <row r="153" spans="4:7" s="1" customFormat="1" ht="13.5">
      <c r="D153" s="30"/>
      <c r="E153" s="28"/>
      <c r="F153" s="30"/>
      <c r="G153" s="28"/>
    </row>
    <row r="154" spans="4:7" s="1" customFormat="1" ht="13.5">
      <c r="D154" s="30"/>
      <c r="E154" s="28"/>
      <c r="F154" s="30"/>
      <c r="G154" s="28"/>
    </row>
    <row r="155" spans="4:7" s="1" customFormat="1" ht="13.5">
      <c r="D155" s="30"/>
      <c r="E155" s="28"/>
      <c r="F155" s="30"/>
      <c r="G155" s="28"/>
    </row>
    <row r="156" spans="4:7" s="1" customFormat="1" ht="13.5">
      <c r="D156" s="30"/>
      <c r="E156" s="28"/>
      <c r="F156" s="30"/>
      <c r="G156" s="28"/>
    </row>
    <row r="157" spans="4:7" s="1" customFormat="1" ht="13.5">
      <c r="D157" s="30"/>
      <c r="E157" s="28"/>
      <c r="F157" s="30"/>
      <c r="G157" s="28"/>
    </row>
    <row r="158" spans="4:7" s="1" customFormat="1" ht="13.5">
      <c r="D158" s="30"/>
      <c r="E158" s="28"/>
      <c r="F158" s="30"/>
      <c r="G158" s="28"/>
    </row>
    <row r="159" spans="4:7" s="1" customFormat="1" ht="13.5">
      <c r="D159" s="30"/>
      <c r="E159" s="28"/>
      <c r="F159" s="30"/>
      <c r="G159" s="28"/>
    </row>
    <row r="160" spans="4:7" s="1" customFormat="1" ht="13.5">
      <c r="D160" s="30"/>
      <c r="E160" s="28"/>
      <c r="F160" s="30"/>
      <c r="G160" s="28"/>
    </row>
    <row r="161" spans="4:7" s="1" customFormat="1" ht="13.5">
      <c r="D161" s="30"/>
      <c r="E161" s="28"/>
      <c r="F161" s="30"/>
      <c r="G161" s="28"/>
    </row>
    <row r="162" spans="4:7" s="1" customFormat="1" ht="13.5">
      <c r="D162" s="30"/>
      <c r="E162" s="28"/>
      <c r="F162" s="30"/>
      <c r="G162" s="28"/>
    </row>
    <row r="163" spans="4:7" s="1" customFormat="1" ht="13.5">
      <c r="D163" s="30"/>
      <c r="E163" s="28"/>
      <c r="F163" s="30"/>
      <c r="G163" s="28"/>
    </row>
    <row r="164" spans="4:7" s="1" customFormat="1" ht="13.5">
      <c r="D164" s="30"/>
      <c r="E164" s="28"/>
      <c r="F164" s="30"/>
      <c r="G164" s="28"/>
    </row>
    <row r="165" spans="4:7" s="1" customFormat="1" ht="13.5">
      <c r="D165" s="30"/>
      <c r="E165" s="28"/>
      <c r="F165" s="30"/>
      <c r="G165" s="28"/>
    </row>
    <row r="166" spans="4:7" s="1" customFormat="1" ht="13.5">
      <c r="D166" s="30"/>
      <c r="E166" s="28"/>
      <c r="F166" s="30"/>
      <c r="G166" s="28"/>
    </row>
    <row r="167" spans="4:7" s="1" customFormat="1" ht="13.5">
      <c r="D167" s="30"/>
      <c r="E167" s="28"/>
      <c r="F167" s="30"/>
      <c r="G167" s="28"/>
    </row>
    <row r="168" spans="4:7" s="1" customFormat="1" ht="13.5">
      <c r="D168" s="30"/>
      <c r="E168" s="28"/>
      <c r="F168" s="30"/>
      <c r="G168" s="28"/>
    </row>
    <row r="169" spans="4:7" s="1" customFormat="1" ht="13.5">
      <c r="D169" s="30"/>
      <c r="E169" s="28"/>
      <c r="F169" s="30"/>
      <c r="G169" s="28"/>
    </row>
    <row r="170" spans="4:7" s="1" customFormat="1" ht="13.5">
      <c r="D170" s="30"/>
      <c r="E170" s="28"/>
      <c r="F170" s="30"/>
      <c r="G170" s="28"/>
    </row>
    <row r="171" spans="4:7" s="1" customFormat="1" ht="13.5">
      <c r="D171" s="30"/>
      <c r="E171" s="28"/>
      <c r="F171" s="30"/>
      <c r="G171" s="28"/>
    </row>
    <row r="172" spans="4:7" s="1" customFormat="1" ht="13.5">
      <c r="D172" s="30"/>
      <c r="E172" s="28"/>
      <c r="F172" s="30"/>
      <c r="G172" s="28"/>
    </row>
    <row r="173" spans="4:7" s="1" customFormat="1" ht="13.5">
      <c r="D173" s="30"/>
      <c r="E173" s="28"/>
      <c r="F173" s="30"/>
      <c r="G173" s="28"/>
    </row>
    <row r="174" spans="4:7" s="1" customFormat="1" ht="13.5">
      <c r="D174" s="30"/>
      <c r="E174" s="28"/>
      <c r="F174" s="30"/>
      <c r="G174" s="28"/>
    </row>
    <row r="175" spans="4:7" s="1" customFormat="1" ht="13.5">
      <c r="D175" s="30"/>
      <c r="E175" s="28"/>
      <c r="F175" s="30"/>
      <c r="G175" s="28"/>
    </row>
    <row r="176" spans="4:7" s="1" customFormat="1" ht="13.5">
      <c r="D176" s="30"/>
      <c r="E176" s="28"/>
      <c r="F176" s="30"/>
      <c r="G176" s="28"/>
    </row>
    <row r="177" spans="4:7" s="1" customFormat="1" ht="13.5">
      <c r="D177" s="30"/>
      <c r="E177" s="28"/>
      <c r="F177" s="30"/>
      <c r="G177" s="28"/>
    </row>
    <row r="178" spans="4:7" s="1" customFormat="1" ht="13.5">
      <c r="D178" s="30"/>
      <c r="E178" s="28"/>
      <c r="F178" s="30"/>
      <c r="G178" s="28"/>
    </row>
    <row r="179" spans="4:7" s="1" customFormat="1" ht="13.5">
      <c r="D179" s="30"/>
      <c r="E179" s="28"/>
      <c r="F179" s="30"/>
      <c r="G179" s="28"/>
    </row>
    <row r="180" spans="4:7" s="1" customFormat="1" ht="13.5">
      <c r="D180" s="30"/>
      <c r="E180" s="28"/>
      <c r="F180" s="30"/>
      <c r="G180" s="28"/>
    </row>
    <row r="181" spans="4:7" s="1" customFormat="1" ht="13.5">
      <c r="D181" s="30"/>
      <c r="E181" s="28"/>
      <c r="F181" s="30"/>
      <c r="G181" s="28"/>
    </row>
    <row r="182" spans="4:7" s="1" customFormat="1" ht="13.5">
      <c r="D182" s="30"/>
      <c r="E182" s="28"/>
      <c r="F182" s="30"/>
      <c r="G182" s="28"/>
    </row>
    <row r="183" spans="4:7" s="1" customFormat="1" ht="13.5">
      <c r="D183" s="30"/>
      <c r="E183" s="28"/>
      <c r="F183" s="30"/>
      <c r="G183" s="28"/>
    </row>
    <row r="184" spans="4:7" s="1" customFormat="1" ht="13.5">
      <c r="D184" s="30"/>
      <c r="E184" s="28"/>
      <c r="F184" s="30"/>
      <c r="G184" s="28"/>
    </row>
    <row r="185" spans="4:7" s="1" customFormat="1" ht="13.5">
      <c r="D185" s="30"/>
      <c r="E185" s="28"/>
      <c r="F185" s="30"/>
      <c r="G185" s="28"/>
    </row>
    <row r="186" spans="4:7" s="1" customFormat="1" ht="13.5">
      <c r="D186" s="30"/>
      <c r="E186" s="28"/>
      <c r="F186" s="30"/>
      <c r="G186" s="28"/>
    </row>
    <row r="187" spans="4:7" s="1" customFormat="1" ht="13.5">
      <c r="D187" s="30"/>
      <c r="E187" s="28"/>
      <c r="F187" s="30"/>
      <c r="G187" s="28"/>
    </row>
    <row r="188" spans="4:7" s="1" customFormat="1" ht="13.5">
      <c r="D188" s="30"/>
      <c r="E188" s="28"/>
      <c r="F188" s="30"/>
      <c r="G188" s="28"/>
    </row>
    <row r="189" spans="4:7" s="1" customFormat="1" ht="13.5">
      <c r="D189" s="30"/>
      <c r="E189" s="28"/>
      <c r="F189" s="30"/>
      <c r="G189" s="28"/>
    </row>
    <row r="190" spans="4:7" s="1" customFormat="1" ht="13.5">
      <c r="D190" s="30"/>
      <c r="E190" s="28"/>
      <c r="F190" s="30"/>
      <c r="G190" s="28"/>
    </row>
    <row r="191" spans="4:7" s="1" customFormat="1" ht="13.5">
      <c r="D191" s="30"/>
      <c r="E191" s="28"/>
      <c r="F191" s="30"/>
      <c r="G191" s="28"/>
    </row>
    <row r="192" spans="4:7" s="1" customFormat="1" ht="13.5">
      <c r="D192" s="30"/>
      <c r="E192" s="28"/>
      <c r="F192" s="30"/>
      <c r="G192" s="28"/>
    </row>
    <row r="193" spans="4:7" s="1" customFormat="1" ht="13.5">
      <c r="D193" s="30"/>
      <c r="E193" s="28"/>
      <c r="F193" s="30"/>
      <c r="G193" s="28"/>
    </row>
    <row r="194" spans="4:7" s="1" customFormat="1" ht="13.5">
      <c r="D194" s="30"/>
      <c r="E194" s="28"/>
      <c r="F194" s="30"/>
      <c r="G194" s="28"/>
    </row>
    <row r="195" spans="4:7" s="1" customFormat="1" ht="13.5">
      <c r="D195" s="30"/>
      <c r="E195" s="28"/>
      <c r="F195" s="30"/>
      <c r="G195" s="28"/>
    </row>
    <row r="196" spans="4:7" s="1" customFormat="1" ht="13.5">
      <c r="D196" s="30"/>
      <c r="E196" s="28"/>
      <c r="F196" s="30"/>
      <c r="G196" s="28"/>
    </row>
    <row r="197" spans="4:7" s="1" customFormat="1" ht="13.5">
      <c r="D197" s="30"/>
      <c r="E197" s="28"/>
      <c r="F197" s="30"/>
      <c r="G197" s="28"/>
    </row>
    <row r="198" spans="4:7" s="1" customFormat="1" ht="13.5">
      <c r="D198" s="30"/>
      <c r="E198" s="28"/>
      <c r="F198" s="30"/>
      <c r="G198" s="28"/>
    </row>
    <row r="199" spans="4:7" s="1" customFormat="1" ht="13.5">
      <c r="D199" s="30"/>
      <c r="E199" s="28"/>
      <c r="F199" s="30"/>
      <c r="G199" s="28"/>
    </row>
    <row r="200" spans="4:7" s="1" customFormat="1" ht="13.5">
      <c r="D200" s="30"/>
      <c r="E200" s="28"/>
      <c r="F200" s="30"/>
      <c r="G200" s="28"/>
    </row>
    <row r="201" spans="4:7" s="1" customFormat="1" ht="13.5">
      <c r="D201" s="30"/>
      <c r="E201" s="28"/>
      <c r="F201" s="30"/>
      <c r="G201" s="28"/>
    </row>
    <row r="202" spans="4:7" s="1" customFormat="1" ht="13.5">
      <c r="D202" s="30"/>
      <c r="E202" s="28"/>
      <c r="F202" s="30"/>
      <c r="G202" s="28"/>
    </row>
    <row r="203" spans="4:7" s="1" customFormat="1" ht="13.5">
      <c r="D203" s="30"/>
      <c r="E203" s="28"/>
      <c r="F203" s="30"/>
      <c r="G203" s="28"/>
    </row>
    <row r="204" spans="4:7" s="1" customFormat="1" ht="13.5">
      <c r="D204" s="30"/>
      <c r="E204" s="28"/>
      <c r="F204" s="30"/>
      <c r="G204" s="28"/>
    </row>
    <row r="205" spans="4:7" s="1" customFormat="1" ht="13.5">
      <c r="D205" s="30"/>
      <c r="E205" s="28"/>
      <c r="F205" s="30"/>
      <c r="G205" s="28"/>
    </row>
    <row r="206" spans="4:7" s="1" customFormat="1" ht="13.5">
      <c r="D206" s="30"/>
      <c r="E206" s="28"/>
      <c r="F206" s="30"/>
      <c r="G206" s="28"/>
    </row>
    <row r="207" spans="4:7" s="1" customFormat="1" ht="13.5">
      <c r="D207" s="30"/>
      <c r="E207" s="28"/>
      <c r="F207" s="30"/>
      <c r="G207" s="28"/>
    </row>
    <row r="208" spans="4:7" s="1" customFormat="1" ht="13.5">
      <c r="D208" s="30"/>
      <c r="E208" s="28"/>
      <c r="F208" s="30"/>
      <c r="G208" s="28"/>
    </row>
    <row r="209" spans="4:7" s="1" customFormat="1" ht="13.5">
      <c r="D209" s="30"/>
      <c r="E209" s="28"/>
      <c r="F209" s="30"/>
      <c r="G209" s="28"/>
    </row>
    <row r="210" spans="4:7" s="1" customFormat="1" ht="13.5">
      <c r="D210" s="30"/>
      <c r="E210" s="28"/>
      <c r="F210" s="30"/>
      <c r="G210" s="28"/>
    </row>
    <row r="211" spans="4:7" s="1" customFormat="1" ht="13.5">
      <c r="D211" s="30"/>
      <c r="E211" s="28"/>
      <c r="F211" s="30"/>
      <c r="G211" s="28"/>
    </row>
    <row r="212" spans="4:7" s="1" customFormat="1" ht="13.5">
      <c r="D212" s="30"/>
      <c r="E212" s="28"/>
      <c r="F212" s="30"/>
      <c r="G212" s="28"/>
    </row>
    <row r="213" spans="4:7" s="1" customFormat="1" ht="13.5">
      <c r="D213" s="30"/>
      <c r="E213" s="28"/>
      <c r="F213" s="30"/>
      <c r="G213" s="28"/>
    </row>
    <row r="214" spans="4:7" s="1" customFormat="1" ht="13.5">
      <c r="D214" s="30"/>
      <c r="E214" s="28"/>
      <c r="F214" s="30"/>
      <c r="G214" s="28"/>
    </row>
    <row r="215" spans="4:7" s="1" customFormat="1" ht="13.5">
      <c r="D215" s="30"/>
      <c r="E215" s="28"/>
      <c r="F215" s="30"/>
      <c r="G215" s="28"/>
    </row>
    <row r="216" spans="4:7" s="1" customFormat="1" ht="13.5">
      <c r="D216" s="30"/>
      <c r="E216" s="28"/>
      <c r="F216" s="30"/>
      <c r="G216" s="28"/>
    </row>
    <row r="217" spans="4:7" s="1" customFormat="1" ht="13.5">
      <c r="D217" s="30"/>
      <c r="E217" s="28"/>
      <c r="F217" s="30"/>
      <c r="G217" s="28"/>
    </row>
    <row r="218" spans="4:7" s="1" customFormat="1" ht="13.5">
      <c r="D218" s="30"/>
      <c r="E218" s="28"/>
      <c r="F218" s="30"/>
      <c r="G218" s="28"/>
    </row>
    <row r="219" spans="4:7" s="1" customFormat="1" ht="13.5">
      <c r="D219" s="30"/>
      <c r="E219" s="28"/>
      <c r="F219" s="30"/>
      <c r="G219" s="28"/>
    </row>
    <row r="220" spans="4:7" s="1" customFormat="1" ht="13.5">
      <c r="D220" s="30"/>
      <c r="E220" s="28"/>
      <c r="F220" s="30"/>
      <c r="G220" s="28"/>
    </row>
    <row r="221" spans="4:7" s="1" customFormat="1" ht="13.5">
      <c r="D221" s="30"/>
      <c r="E221" s="28"/>
      <c r="F221" s="30"/>
      <c r="G221" s="28"/>
    </row>
    <row r="222" spans="4:7" s="1" customFormat="1" ht="13.5">
      <c r="D222" s="30"/>
      <c r="E222" s="28"/>
      <c r="F222" s="30"/>
      <c r="G222" s="28"/>
    </row>
    <row r="223" spans="4:7" s="1" customFormat="1" ht="13.5">
      <c r="D223" s="30"/>
      <c r="E223" s="28"/>
      <c r="F223" s="30"/>
      <c r="G223" s="28"/>
    </row>
    <row r="224" spans="4:7" s="1" customFormat="1" ht="13.5">
      <c r="D224" s="30"/>
      <c r="E224" s="28"/>
      <c r="F224" s="30"/>
      <c r="G224" s="28"/>
    </row>
    <row r="225" spans="4:7" s="1" customFormat="1" ht="13.5">
      <c r="D225" s="30"/>
      <c r="E225" s="28"/>
      <c r="F225" s="30"/>
      <c r="G225" s="28"/>
    </row>
    <row r="226" spans="4:7" s="1" customFormat="1" ht="13.5">
      <c r="D226" s="30"/>
      <c r="E226" s="28"/>
      <c r="F226" s="30"/>
      <c r="G226" s="28"/>
    </row>
    <row r="227" spans="4:7" s="1" customFormat="1" ht="13.5">
      <c r="D227" s="30"/>
      <c r="E227" s="28"/>
      <c r="F227" s="30"/>
      <c r="G227" s="28"/>
    </row>
    <row r="228" spans="4:7" s="1" customFormat="1" ht="13.5">
      <c r="D228" s="30"/>
      <c r="E228" s="28"/>
      <c r="F228" s="30"/>
      <c r="G228" s="28"/>
    </row>
    <row r="229" spans="4:7" s="1" customFormat="1" ht="13.5">
      <c r="D229" s="30"/>
      <c r="E229" s="28"/>
      <c r="F229" s="30"/>
      <c r="G229" s="28"/>
    </row>
    <row r="230" spans="4:7" s="1" customFormat="1" ht="13.5">
      <c r="D230" s="30"/>
      <c r="E230" s="28"/>
      <c r="F230" s="30"/>
      <c r="G230" s="28"/>
    </row>
    <row r="231" spans="4:7" s="1" customFormat="1" ht="13.5">
      <c r="D231" s="30"/>
      <c r="E231" s="28"/>
      <c r="F231" s="30"/>
      <c r="G231" s="28"/>
    </row>
    <row r="232" spans="4:7" s="1" customFormat="1" ht="13.5">
      <c r="D232" s="30"/>
      <c r="E232" s="28"/>
      <c r="F232" s="30"/>
      <c r="G232" s="28"/>
    </row>
    <row r="233" spans="4:7" s="1" customFormat="1" ht="13.5">
      <c r="D233" s="30"/>
      <c r="E233" s="28"/>
      <c r="F233" s="30"/>
      <c r="G233" s="28"/>
    </row>
    <row r="234" spans="4:7" s="1" customFormat="1" ht="13.5">
      <c r="D234" s="30"/>
      <c r="E234" s="28"/>
      <c r="F234" s="30"/>
      <c r="G234" s="28"/>
    </row>
    <row r="235" spans="4:7" s="1" customFormat="1" ht="13.5">
      <c r="D235" s="30"/>
      <c r="E235" s="28"/>
      <c r="F235" s="30"/>
      <c r="G235" s="28"/>
    </row>
    <row r="236" spans="4:7" s="1" customFormat="1" ht="13.5">
      <c r="D236" s="30"/>
      <c r="E236" s="28"/>
      <c r="F236" s="30"/>
      <c r="G236" s="28"/>
    </row>
    <row r="237" spans="4:7" s="1" customFormat="1" ht="13.5">
      <c r="D237" s="30"/>
      <c r="E237" s="28"/>
      <c r="F237" s="30"/>
      <c r="G237" s="28"/>
    </row>
    <row r="238" spans="4:7" s="1" customFormat="1" ht="13.5">
      <c r="D238" s="30"/>
      <c r="E238" s="28"/>
      <c r="F238" s="30"/>
      <c r="G238" s="28"/>
    </row>
    <row r="239" spans="4:7" s="1" customFormat="1" ht="13.5">
      <c r="D239" s="30"/>
      <c r="E239" s="28"/>
      <c r="F239" s="30"/>
      <c r="G239" s="28"/>
    </row>
    <row r="240" spans="4:7" s="1" customFormat="1" ht="13.5">
      <c r="D240" s="30"/>
      <c r="E240" s="28"/>
      <c r="F240" s="30"/>
      <c r="G240" s="28"/>
    </row>
    <row r="241" spans="4:7" s="1" customFormat="1" ht="13.5">
      <c r="D241" s="30"/>
      <c r="E241" s="28"/>
      <c r="F241" s="30"/>
      <c r="G241" s="28"/>
    </row>
    <row r="242" spans="4:7" s="1" customFormat="1" ht="13.5">
      <c r="D242" s="30"/>
      <c r="E242" s="28"/>
      <c r="F242" s="30"/>
      <c r="G242" s="28"/>
    </row>
    <row r="243" spans="4:7" s="1" customFormat="1" ht="13.5">
      <c r="D243" s="30"/>
      <c r="E243" s="28"/>
      <c r="F243" s="30"/>
      <c r="G243" s="28"/>
    </row>
    <row r="244" spans="4:7" s="1" customFormat="1" ht="13.5">
      <c r="D244" s="30"/>
      <c r="E244" s="28"/>
      <c r="F244" s="30"/>
      <c r="G244" s="28"/>
    </row>
    <row r="245" spans="4:7" s="1" customFormat="1" ht="13.5">
      <c r="D245" s="30"/>
      <c r="E245" s="28"/>
      <c r="F245" s="30"/>
      <c r="G245" s="28"/>
    </row>
    <row r="246" spans="4:7" s="1" customFormat="1" ht="13.5">
      <c r="D246" s="30"/>
      <c r="E246" s="28"/>
      <c r="F246" s="30"/>
      <c r="G246" s="28"/>
    </row>
    <row r="247" spans="4:7" s="1" customFormat="1" ht="13.5">
      <c r="D247" s="30"/>
      <c r="E247" s="28"/>
      <c r="F247" s="30"/>
      <c r="G247" s="28"/>
    </row>
    <row r="248" spans="4:7" s="1" customFormat="1" ht="13.5">
      <c r="D248" s="30"/>
      <c r="E248" s="28"/>
      <c r="F248" s="30"/>
      <c r="G248" s="28"/>
    </row>
    <row r="249" spans="4:7" s="1" customFormat="1" ht="13.5">
      <c r="D249" s="30"/>
      <c r="E249" s="28"/>
      <c r="F249" s="30"/>
      <c r="G249" s="28"/>
    </row>
    <row r="250" spans="4:7" s="1" customFormat="1" ht="13.5">
      <c r="D250" s="30"/>
      <c r="E250" s="28"/>
      <c r="F250" s="30"/>
      <c r="G250" s="28"/>
    </row>
    <row r="251" spans="4:7" s="1" customFormat="1" ht="13.5">
      <c r="D251" s="30"/>
      <c r="E251" s="28"/>
      <c r="F251" s="30"/>
      <c r="G251" s="28"/>
    </row>
    <row r="252" spans="4:7" s="1" customFormat="1" ht="13.5">
      <c r="D252" s="30"/>
      <c r="E252" s="28"/>
      <c r="F252" s="30"/>
      <c r="G252" s="28"/>
    </row>
    <row r="253" spans="4:7" s="1" customFormat="1" ht="13.5">
      <c r="D253" s="30"/>
      <c r="E253" s="28"/>
      <c r="F253" s="30"/>
      <c r="G253" s="28"/>
    </row>
    <row r="254" spans="4:7" s="1" customFormat="1" ht="13.5">
      <c r="D254" s="30"/>
      <c r="E254" s="28"/>
      <c r="F254" s="30"/>
      <c r="G254" s="28"/>
    </row>
    <row r="255" spans="4:7" s="1" customFormat="1" ht="13.5">
      <c r="D255" s="30"/>
      <c r="E255" s="28"/>
      <c r="F255" s="30"/>
      <c r="G255" s="28"/>
    </row>
    <row r="256" spans="4:7" s="1" customFormat="1" ht="13.5">
      <c r="D256" s="30"/>
      <c r="E256" s="28"/>
      <c r="F256" s="30"/>
      <c r="G256" s="28"/>
    </row>
    <row r="257" spans="4:7" s="1" customFormat="1" ht="13.5">
      <c r="D257" s="30"/>
      <c r="E257" s="28"/>
      <c r="F257" s="30"/>
      <c r="G257" s="28"/>
    </row>
    <row r="258" spans="4:7" s="1" customFormat="1" ht="13.5">
      <c r="D258" s="30"/>
      <c r="E258" s="28"/>
      <c r="F258" s="30"/>
      <c r="G258" s="28"/>
    </row>
    <row r="259" spans="4:7" s="1" customFormat="1" ht="13.5">
      <c r="D259" s="30"/>
      <c r="E259" s="28"/>
      <c r="F259" s="30"/>
      <c r="G259" s="28"/>
    </row>
    <row r="260" spans="4:7" s="1" customFormat="1" ht="13.5">
      <c r="D260" s="30"/>
      <c r="E260" s="28"/>
      <c r="F260" s="30"/>
      <c r="G260" s="28"/>
    </row>
    <row r="261" spans="4:7" s="1" customFormat="1" ht="13.5">
      <c r="D261" s="30"/>
      <c r="E261" s="28"/>
      <c r="F261" s="30"/>
      <c r="G261" s="28"/>
    </row>
    <row r="262" spans="4:7" s="1" customFormat="1" ht="13.5">
      <c r="D262" s="30"/>
      <c r="E262" s="28"/>
      <c r="F262" s="30"/>
      <c r="G262" s="28"/>
    </row>
    <row r="263" spans="4:7" s="1" customFormat="1" ht="13.5">
      <c r="D263" s="30"/>
      <c r="E263" s="28"/>
      <c r="F263" s="30"/>
      <c r="G263" s="28"/>
    </row>
    <row r="264" spans="4:7" s="1" customFormat="1" ht="13.5">
      <c r="D264" s="30"/>
      <c r="E264" s="28"/>
      <c r="F264" s="30"/>
      <c r="G264" s="28"/>
    </row>
    <row r="265" spans="4:7" s="1" customFormat="1" ht="13.5">
      <c r="D265" s="30"/>
      <c r="E265" s="28"/>
      <c r="F265" s="30"/>
      <c r="G265" s="28"/>
    </row>
    <row r="266" spans="4:7" s="1" customFormat="1" ht="13.5">
      <c r="D266" s="30"/>
      <c r="E266" s="28"/>
      <c r="F266" s="30"/>
      <c r="G266" s="28"/>
    </row>
    <row r="267" spans="4:7" s="1" customFormat="1" ht="13.5">
      <c r="D267" s="30"/>
      <c r="E267" s="28"/>
      <c r="F267" s="30"/>
      <c r="G267" s="28"/>
    </row>
    <row r="268" spans="4:7" s="1" customFormat="1" ht="13.5">
      <c r="D268" s="30"/>
      <c r="E268" s="28"/>
      <c r="F268" s="30"/>
      <c r="G268" s="28"/>
    </row>
    <row r="269" spans="4:7" s="1" customFormat="1" ht="13.5">
      <c r="D269" s="30"/>
      <c r="E269" s="28"/>
      <c r="F269" s="30"/>
      <c r="G269" s="28"/>
    </row>
    <row r="270" spans="4:7" s="1" customFormat="1" ht="13.5">
      <c r="D270" s="30"/>
      <c r="E270" s="28"/>
      <c r="F270" s="30"/>
      <c r="G270" s="28"/>
    </row>
    <row r="271" spans="4:7" s="1" customFormat="1" ht="13.5">
      <c r="D271" s="30"/>
      <c r="E271" s="28"/>
      <c r="F271" s="30"/>
      <c r="G271" s="28"/>
    </row>
    <row r="272" spans="4:7" s="1" customFormat="1" ht="13.5">
      <c r="D272" s="30"/>
      <c r="E272" s="28"/>
      <c r="F272" s="30"/>
      <c r="G272" s="28"/>
    </row>
    <row r="273" spans="4:7" s="1" customFormat="1" ht="13.5">
      <c r="D273" s="30"/>
      <c r="E273" s="28"/>
      <c r="F273" s="30"/>
      <c r="G273" s="28"/>
    </row>
    <row r="274" spans="4:7" s="1" customFormat="1" ht="13.5">
      <c r="D274" s="30"/>
      <c r="E274" s="28"/>
      <c r="F274" s="30"/>
      <c r="G274" s="28"/>
    </row>
    <row r="275" spans="4:7" s="1" customFormat="1" ht="13.5">
      <c r="D275" s="30"/>
      <c r="E275" s="28"/>
      <c r="F275" s="30"/>
      <c r="G275" s="28"/>
    </row>
    <row r="276" spans="4:7" s="1" customFormat="1" ht="13.5">
      <c r="D276" s="30"/>
      <c r="E276" s="28"/>
      <c r="F276" s="30"/>
      <c r="G276" s="28"/>
    </row>
    <row r="277" spans="4:7" s="1" customFormat="1" ht="13.5">
      <c r="D277" s="30"/>
      <c r="E277" s="28"/>
      <c r="F277" s="30"/>
      <c r="G277" s="28"/>
    </row>
    <row r="278" spans="4:7" s="1" customFormat="1" ht="13.5">
      <c r="D278" s="30"/>
      <c r="E278" s="28"/>
      <c r="F278" s="30"/>
      <c r="G278" s="28"/>
    </row>
    <row r="279" spans="4:7" s="1" customFormat="1" ht="13.5">
      <c r="D279" s="30"/>
      <c r="E279" s="28"/>
      <c r="F279" s="30"/>
      <c r="G279" s="28"/>
    </row>
    <row r="280" spans="4:7" s="1" customFormat="1" ht="13.5">
      <c r="D280" s="30"/>
      <c r="E280" s="28"/>
      <c r="F280" s="30"/>
      <c r="G280" s="28"/>
    </row>
    <row r="281" spans="4:7" s="1" customFormat="1" ht="13.5">
      <c r="D281" s="30"/>
      <c r="E281" s="28"/>
      <c r="F281" s="30"/>
      <c r="G281" s="28"/>
    </row>
    <row r="282" spans="4:7" s="1" customFormat="1" ht="13.5">
      <c r="D282" s="30"/>
      <c r="E282" s="28"/>
      <c r="F282" s="30"/>
      <c r="G282" s="28"/>
    </row>
    <row r="283" spans="4:7" s="1" customFormat="1" ht="13.5">
      <c r="D283" s="30"/>
      <c r="E283" s="28"/>
      <c r="F283" s="30"/>
      <c r="G283" s="28"/>
    </row>
    <row r="284" spans="4:7" s="1" customFormat="1" ht="13.5">
      <c r="D284" s="30"/>
      <c r="E284" s="28"/>
      <c r="F284" s="30"/>
      <c r="G284" s="28"/>
    </row>
    <row r="285" spans="4:7" s="1" customFormat="1" ht="13.5">
      <c r="D285" s="30"/>
      <c r="E285" s="28"/>
      <c r="F285" s="30"/>
      <c r="G285" s="28"/>
    </row>
    <row r="286" spans="4:7" s="1" customFormat="1" ht="13.5">
      <c r="D286" s="30"/>
      <c r="E286" s="28"/>
      <c r="F286" s="30"/>
      <c r="G286" s="28"/>
    </row>
    <row r="287" spans="4:7" s="1" customFormat="1" ht="13.5">
      <c r="D287" s="30"/>
      <c r="E287" s="28"/>
      <c r="F287" s="30"/>
      <c r="G287" s="28"/>
    </row>
    <row r="288" spans="4:7" s="1" customFormat="1" ht="13.5">
      <c r="D288" s="30"/>
      <c r="E288" s="28"/>
      <c r="F288" s="30"/>
      <c r="G288" s="28"/>
    </row>
    <row r="289" spans="4:7" s="1" customFormat="1" ht="13.5">
      <c r="D289" s="30"/>
      <c r="E289" s="28"/>
      <c r="F289" s="30"/>
      <c r="G289" s="28"/>
    </row>
    <row r="290" spans="4:7" s="1" customFormat="1" ht="13.5">
      <c r="D290" s="30"/>
      <c r="E290" s="28"/>
      <c r="F290" s="30"/>
      <c r="G290" s="28"/>
    </row>
    <row r="291" spans="4:7" s="1" customFormat="1" ht="13.5">
      <c r="D291" s="30"/>
      <c r="E291" s="28"/>
      <c r="F291" s="30"/>
      <c r="G291" s="28"/>
    </row>
    <row r="292" spans="4:7" s="1" customFormat="1" ht="13.5">
      <c r="D292" s="30"/>
      <c r="E292" s="28"/>
      <c r="F292" s="30"/>
      <c r="G292" s="28"/>
    </row>
    <row r="293" spans="4:7" s="1" customFormat="1" ht="13.5">
      <c r="D293" s="30"/>
      <c r="E293" s="28"/>
      <c r="F293" s="30"/>
      <c r="G293" s="28"/>
    </row>
    <row r="294" spans="4:7" s="1" customFormat="1" ht="13.5">
      <c r="D294" s="30"/>
      <c r="E294" s="28"/>
      <c r="F294" s="30"/>
      <c r="G294" s="28"/>
    </row>
    <row r="295" spans="4:7" s="1" customFormat="1" ht="13.5">
      <c r="D295" s="30"/>
      <c r="E295" s="28"/>
      <c r="F295" s="30"/>
      <c r="G295" s="28"/>
    </row>
    <row r="296" spans="4:7" s="1" customFormat="1" ht="13.5">
      <c r="D296" s="30"/>
      <c r="E296" s="28"/>
      <c r="F296" s="30"/>
      <c r="G296" s="28"/>
    </row>
    <row r="297" spans="4:7" s="1" customFormat="1" ht="13.5">
      <c r="D297" s="30"/>
      <c r="E297" s="28"/>
      <c r="F297" s="30"/>
      <c r="G297" s="28"/>
    </row>
    <row r="298" spans="4:7" s="1" customFormat="1" ht="13.5">
      <c r="D298" s="30"/>
      <c r="E298" s="28"/>
      <c r="F298" s="30"/>
      <c r="G298" s="28"/>
    </row>
    <row r="299" spans="4:7" s="1" customFormat="1" ht="13.5">
      <c r="D299" s="30"/>
      <c r="E299" s="28"/>
      <c r="F299" s="30"/>
      <c r="G299" s="28"/>
    </row>
    <row r="300" spans="4:7" s="1" customFormat="1" ht="13.5">
      <c r="D300" s="30"/>
      <c r="E300" s="28"/>
      <c r="F300" s="30"/>
      <c r="G300" s="28"/>
    </row>
    <row r="301" spans="4:7" s="1" customFormat="1" ht="13.5">
      <c r="D301" s="30"/>
      <c r="E301" s="28"/>
      <c r="F301" s="30"/>
      <c r="G301" s="28"/>
    </row>
    <row r="302" spans="4:7" s="1" customFormat="1" ht="13.5">
      <c r="D302" s="30"/>
      <c r="E302" s="28"/>
      <c r="F302" s="30"/>
      <c r="G302" s="28"/>
    </row>
    <row r="303" spans="4:7" s="1" customFormat="1" ht="13.5">
      <c r="D303" s="30"/>
      <c r="E303" s="28"/>
      <c r="F303" s="30"/>
      <c r="G303" s="28"/>
    </row>
    <row r="304" spans="4:7" s="1" customFormat="1" ht="13.5">
      <c r="D304" s="30"/>
      <c r="E304" s="28"/>
      <c r="F304" s="30"/>
      <c r="G304" s="28"/>
    </row>
    <row r="305" spans="4:7" s="1" customFormat="1" ht="13.5">
      <c r="D305" s="30"/>
      <c r="E305" s="28"/>
      <c r="F305" s="30"/>
      <c r="G305" s="28"/>
    </row>
    <row r="306" spans="4:7" s="1" customFormat="1" ht="13.5">
      <c r="D306" s="30"/>
      <c r="E306" s="28"/>
      <c r="F306" s="30"/>
      <c r="G306" s="28"/>
    </row>
    <row r="307" spans="4:7" s="1" customFormat="1" ht="13.5">
      <c r="D307" s="30"/>
      <c r="E307" s="28"/>
      <c r="F307" s="30"/>
      <c r="G307" s="28"/>
    </row>
    <row r="308" spans="4:7" s="1" customFormat="1" ht="13.5">
      <c r="D308" s="30"/>
      <c r="E308" s="28"/>
      <c r="F308" s="30"/>
      <c r="G308" s="28"/>
    </row>
    <row r="309" spans="4:7" s="1" customFormat="1" ht="13.5">
      <c r="D309" s="30"/>
      <c r="E309" s="28"/>
      <c r="F309" s="30"/>
      <c r="G309" s="28"/>
    </row>
    <row r="310" spans="4:7" s="1" customFormat="1" ht="13.5">
      <c r="D310" s="30"/>
      <c r="E310" s="28"/>
      <c r="F310" s="30"/>
      <c r="G310" s="28"/>
    </row>
    <row r="311" spans="4:7" s="1" customFormat="1" ht="13.5">
      <c r="D311" s="30"/>
      <c r="E311" s="28"/>
      <c r="F311" s="30"/>
      <c r="G311" s="28"/>
    </row>
    <row r="312" spans="4:7" s="1" customFormat="1" ht="13.5">
      <c r="D312" s="30"/>
      <c r="E312" s="28"/>
      <c r="F312" s="30"/>
      <c r="G312" s="28"/>
    </row>
    <row r="313" spans="4:7" s="1" customFormat="1" ht="13.5">
      <c r="D313" s="30"/>
      <c r="E313" s="28"/>
      <c r="F313" s="30"/>
      <c r="G313" s="28"/>
    </row>
    <row r="314" spans="4:7" s="1" customFormat="1" ht="13.5">
      <c r="D314" s="30"/>
      <c r="E314" s="28"/>
      <c r="F314" s="30"/>
      <c r="G314" s="28"/>
    </row>
    <row r="315" spans="4:7" s="1" customFormat="1" ht="13.5">
      <c r="D315" s="30"/>
      <c r="E315" s="28"/>
      <c r="F315" s="30"/>
      <c r="G315" s="28"/>
    </row>
    <row r="316" spans="4:7" s="1" customFormat="1" ht="13.5">
      <c r="D316" s="30"/>
      <c r="E316" s="28"/>
      <c r="F316" s="30"/>
      <c r="G316" s="28"/>
    </row>
    <row r="317" spans="4:7" s="1" customFormat="1" ht="13.5">
      <c r="D317" s="30"/>
      <c r="E317" s="28"/>
      <c r="F317" s="30"/>
      <c r="G317" s="28"/>
    </row>
    <row r="318" spans="4:7" s="1" customFormat="1" ht="13.5">
      <c r="D318" s="30"/>
      <c r="E318" s="28"/>
      <c r="F318" s="30"/>
      <c r="G318" s="28"/>
    </row>
    <row r="319" spans="4:7" s="1" customFormat="1" ht="13.5">
      <c r="D319" s="30"/>
      <c r="E319" s="28"/>
      <c r="F319" s="30"/>
      <c r="G319" s="28"/>
    </row>
    <row r="320" spans="4:7" s="1" customFormat="1" ht="13.5">
      <c r="D320" s="30"/>
      <c r="E320" s="28"/>
      <c r="F320" s="30"/>
      <c r="G320" s="28"/>
    </row>
    <row r="321" spans="4:7" s="1" customFormat="1" ht="13.5">
      <c r="D321" s="30"/>
      <c r="E321" s="28"/>
      <c r="F321" s="30"/>
      <c r="G321" s="28"/>
    </row>
    <row r="322" spans="4:7" s="1" customFormat="1" ht="13.5">
      <c r="D322" s="30"/>
      <c r="E322" s="28"/>
      <c r="F322" s="30"/>
      <c r="G322" s="28"/>
    </row>
    <row r="323" spans="4:7" s="1" customFormat="1" ht="13.5">
      <c r="D323" s="30"/>
      <c r="E323" s="28"/>
      <c r="F323" s="30"/>
      <c r="G323" s="28"/>
    </row>
    <row r="324" spans="4:7" s="1" customFormat="1" ht="13.5">
      <c r="D324" s="30"/>
      <c r="E324" s="28"/>
      <c r="F324" s="30"/>
      <c r="G324" s="28"/>
    </row>
    <row r="325" spans="4:7" s="1" customFormat="1" ht="13.5">
      <c r="D325" s="30"/>
      <c r="E325" s="28"/>
      <c r="F325" s="30"/>
      <c r="G325" s="28"/>
    </row>
    <row r="326" spans="4:7" s="1" customFormat="1" ht="13.5">
      <c r="D326" s="30"/>
      <c r="E326" s="28"/>
      <c r="F326" s="30"/>
      <c r="G326" s="28"/>
    </row>
    <row r="327" spans="4:7" s="1" customFormat="1" ht="13.5">
      <c r="D327" s="30"/>
      <c r="E327" s="28"/>
      <c r="F327" s="30"/>
      <c r="G327" s="28"/>
    </row>
    <row r="328" spans="4:7" s="1" customFormat="1" ht="13.5">
      <c r="D328" s="30"/>
      <c r="E328" s="28"/>
      <c r="F328" s="30"/>
      <c r="G328" s="28"/>
    </row>
    <row r="329" spans="4:7" s="1" customFormat="1" ht="13.5">
      <c r="D329" s="30"/>
      <c r="E329" s="28"/>
      <c r="F329" s="30"/>
      <c r="G329" s="28"/>
    </row>
    <row r="330" spans="4:7" s="1" customFormat="1" ht="13.5">
      <c r="D330" s="30"/>
      <c r="E330" s="28"/>
      <c r="F330" s="30"/>
      <c r="G330" s="28"/>
    </row>
    <row r="331" spans="4:7" s="1" customFormat="1" ht="13.5">
      <c r="D331" s="30"/>
      <c r="E331" s="28"/>
      <c r="F331" s="30"/>
      <c r="G331" s="28"/>
    </row>
    <row r="332" spans="4:7" s="1" customFormat="1" ht="13.5">
      <c r="D332" s="30"/>
      <c r="E332" s="28"/>
      <c r="F332" s="30"/>
      <c r="G332" s="28"/>
    </row>
    <row r="333" spans="4:7" s="1" customFormat="1" ht="13.5">
      <c r="D333" s="30"/>
      <c r="E333" s="28"/>
      <c r="F333" s="30"/>
      <c r="G333" s="28"/>
    </row>
    <row r="334" spans="4:7" s="1" customFormat="1" ht="13.5">
      <c r="D334" s="30"/>
      <c r="E334" s="28"/>
      <c r="F334" s="30"/>
      <c r="G334" s="28"/>
    </row>
    <row r="335" spans="4:7" s="1" customFormat="1" ht="13.5">
      <c r="D335" s="30"/>
      <c r="E335" s="28"/>
      <c r="F335" s="30"/>
      <c r="G335" s="28"/>
    </row>
    <row r="336" spans="4:7" s="1" customFormat="1" ht="13.5">
      <c r="D336" s="30"/>
      <c r="E336" s="28"/>
      <c r="F336" s="30"/>
      <c r="G336" s="28"/>
    </row>
    <row r="337" spans="4:7" s="1" customFormat="1" ht="13.5">
      <c r="D337" s="30"/>
      <c r="E337" s="28"/>
      <c r="F337" s="30"/>
      <c r="G337" s="28"/>
    </row>
    <row r="338" spans="4:7" s="1" customFormat="1" ht="13.5">
      <c r="D338" s="30"/>
      <c r="E338" s="28"/>
      <c r="F338" s="30"/>
      <c r="G338" s="28"/>
    </row>
    <row r="339" spans="4:7" s="1" customFormat="1" ht="13.5">
      <c r="D339" s="30"/>
      <c r="E339" s="28"/>
      <c r="F339" s="30"/>
      <c r="G339" s="28"/>
    </row>
    <row r="340" spans="4:7" s="1" customFormat="1" ht="13.5">
      <c r="D340" s="30"/>
      <c r="E340" s="28"/>
      <c r="F340" s="30"/>
      <c r="G340" s="28"/>
    </row>
    <row r="341" spans="4:7" s="1" customFormat="1" ht="13.5">
      <c r="D341" s="30"/>
      <c r="E341" s="28"/>
      <c r="F341" s="30"/>
      <c r="G341" s="28"/>
    </row>
    <row r="342" spans="4:7" s="1" customFormat="1" ht="13.5">
      <c r="D342" s="30"/>
      <c r="E342" s="28"/>
      <c r="F342" s="30"/>
      <c r="G342" s="28"/>
    </row>
    <row r="343" spans="4:7" s="1" customFormat="1" ht="13.5">
      <c r="D343" s="30"/>
      <c r="E343" s="28"/>
      <c r="F343" s="30"/>
      <c r="G343" s="28"/>
    </row>
    <row r="344" spans="4:7" s="1" customFormat="1" ht="13.5">
      <c r="D344" s="30"/>
      <c r="E344" s="28"/>
      <c r="F344" s="30"/>
      <c r="G344" s="28"/>
    </row>
    <row r="345" spans="4:7" s="1" customFormat="1" ht="13.5">
      <c r="D345" s="30"/>
      <c r="E345" s="28"/>
      <c r="F345" s="30"/>
      <c r="G345" s="28"/>
    </row>
    <row r="346" spans="4:7" s="1" customFormat="1" ht="13.5">
      <c r="D346" s="30"/>
      <c r="E346" s="28"/>
      <c r="F346" s="30"/>
      <c r="G346" s="28"/>
    </row>
    <row r="347" spans="4:7" s="1" customFormat="1" ht="13.5">
      <c r="D347" s="30"/>
      <c r="E347" s="28"/>
      <c r="F347" s="30"/>
      <c r="G347" s="28"/>
    </row>
    <row r="348" spans="4:7" s="1" customFormat="1" ht="13.5">
      <c r="D348" s="30"/>
      <c r="E348" s="28"/>
      <c r="F348" s="30"/>
      <c r="G348" s="28"/>
    </row>
    <row r="349" spans="4:7" s="1" customFormat="1" ht="13.5">
      <c r="D349" s="30"/>
      <c r="E349" s="28"/>
      <c r="F349" s="30"/>
      <c r="G349" s="28"/>
    </row>
    <row r="350" spans="4:7" s="1" customFormat="1" ht="13.5">
      <c r="D350" s="30"/>
      <c r="E350" s="28"/>
      <c r="F350" s="30"/>
      <c r="G350" s="28"/>
    </row>
    <row r="351" spans="4:7" s="1" customFormat="1" ht="13.5">
      <c r="D351" s="30"/>
      <c r="E351" s="28"/>
      <c r="F351" s="30"/>
      <c r="G351" s="28"/>
    </row>
    <row r="352" spans="4:7" s="1" customFormat="1" ht="13.5">
      <c r="D352" s="30"/>
      <c r="E352" s="28"/>
      <c r="F352" s="30"/>
      <c r="G352" s="28"/>
    </row>
    <row r="353" spans="4:7" s="1" customFormat="1" ht="13.5">
      <c r="D353" s="30"/>
      <c r="E353" s="28"/>
      <c r="F353" s="30"/>
      <c r="G353" s="28"/>
    </row>
    <row r="354" spans="4:7" s="1" customFormat="1" ht="13.5">
      <c r="D354" s="30"/>
      <c r="E354" s="28"/>
      <c r="F354" s="30"/>
      <c r="G354" s="28"/>
    </row>
    <row r="355" spans="4:7" s="1" customFormat="1" ht="13.5">
      <c r="D355" s="30"/>
      <c r="E355" s="28"/>
      <c r="F355" s="30"/>
      <c r="G355" s="28"/>
    </row>
    <row r="356" spans="4:7" s="1" customFormat="1" ht="13.5">
      <c r="D356" s="30"/>
      <c r="E356" s="28"/>
      <c r="F356" s="30"/>
      <c r="G356" s="28"/>
    </row>
    <row r="357" spans="4:7" s="1" customFormat="1" ht="13.5">
      <c r="D357" s="30"/>
      <c r="E357" s="28"/>
      <c r="F357" s="30"/>
      <c r="G357" s="28"/>
    </row>
    <row r="358" spans="4:7" s="1" customFormat="1" ht="13.5">
      <c r="D358" s="30"/>
      <c r="E358" s="28"/>
      <c r="F358" s="30"/>
      <c r="G358" s="28"/>
    </row>
    <row r="359" spans="4:7" s="1" customFormat="1" ht="13.5">
      <c r="D359" s="30"/>
      <c r="E359" s="28"/>
      <c r="F359" s="30"/>
      <c r="G359" s="28"/>
    </row>
    <row r="360" spans="4:7" s="1" customFormat="1" ht="13.5">
      <c r="D360" s="30"/>
      <c r="E360" s="28"/>
      <c r="F360" s="30"/>
      <c r="G360" s="28"/>
    </row>
    <row r="361" spans="4:7" s="1" customFormat="1" ht="13.5">
      <c r="D361" s="30"/>
      <c r="E361" s="28"/>
      <c r="F361" s="30"/>
      <c r="G361" s="28"/>
    </row>
    <row r="362" spans="4:7" s="1" customFormat="1" ht="13.5">
      <c r="D362" s="30"/>
      <c r="E362" s="28"/>
      <c r="F362" s="30"/>
      <c r="G362" s="28"/>
    </row>
    <row r="363" spans="4:7" s="1" customFormat="1" ht="13.5">
      <c r="D363" s="30"/>
      <c r="E363" s="28"/>
      <c r="F363" s="30"/>
      <c r="G363" s="28"/>
    </row>
    <row r="364" spans="4:7" s="1" customFormat="1" ht="13.5">
      <c r="D364" s="30"/>
      <c r="E364" s="28"/>
      <c r="F364" s="30"/>
      <c r="G364" s="28"/>
    </row>
    <row r="365" spans="4:7" s="1" customFormat="1" ht="13.5">
      <c r="D365" s="30"/>
      <c r="E365" s="28"/>
      <c r="F365" s="30"/>
      <c r="G365" s="28"/>
    </row>
    <row r="366" spans="4:7" s="1" customFormat="1" ht="13.5">
      <c r="D366" s="30"/>
      <c r="E366" s="28"/>
      <c r="F366" s="30"/>
      <c r="G366" s="28"/>
    </row>
    <row r="367" spans="4:7" s="1" customFormat="1" ht="13.5">
      <c r="D367" s="30"/>
      <c r="E367" s="28"/>
      <c r="F367" s="30"/>
      <c r="G367" s="28"/>
    </row>
    <row r="368" spans="4:7" s="1" customFormat="1" ht="13.5">
      <c r="D368" s="30"/>
      <c r="E368" s="28"/>
      <c r="F368" s="30"/>
      <c r="G368" s="28"/>
    </row>
    <row r="369" spans="4:7" s="1" customFormat="1" ht="13.5">
      <c r="D369" s="30"/>
      <c r="E369" s="28"/>
      <c r="F369" s="30"/>
      <c r="G369" s="28"/>
    </row>
    <row r="370" spans="4:7" s="1" customFormat="1" ht="13.5">
      <c r="D370" s="30"/>
      <c r="E370" s="28"/>
      <c r="F370" s="30"/>
      <c r="G370" s="28"/>
    </row>
    <row r="371" spans="4:7" s="1" customFormat="1" ht="13.5">
      <c r="D371" s="30"/>
      <c r="E371" s="28"/>
      <c r="F371" s="30"/>
      <c r="G371" s="28"/>
    </row>
    <row r="372" spans="4:7" s="1" customFormat="1" ht="13.5">
      <c r="D372" s="30"/>
      <c r="E372" s="28"/>
      <c r="F372" s="30"/>
      <c r="G372" s="28"/>
    </row>
    <row r="373" spans="4:7" s="1" customFormat="1" ht="13.5">
      <c r="D373" s="30"/>
      <c r="E373" s="28"/>
      <c r="F373" s="30"/>
      <c r="G373" s="28"/>
    </row>
    <row r="374" spans="4:7" s="1" customFormat="1" ht="13.5">
      <c r="D374" s="30"/>
      <c r="E374" s="28"/>
      <c r="F374" s="30"/>
      <c r="G374" s="28"/>
    </row>
    <row r="375" spans="4:7" s="1" customFormat="1" ht="13.5">
      <c r="D375" s="30"/>
      <c r="E375" s="28"/>
      <c r="F375" s="30"/>
      <c r="G375" s="28"/>
    </row>
    <row r="376" spans="4:7" s="1" customFormat="1" ht="13.5">
      <c r="D376" s="30"/>
      <c r="E376" s="28"/>
      <c r="F376" s="30"/>
      <c r="G376" s="28"/>
    </row>
    <row r="377" spans="4:7" s="1" customFormat="1" ht="13.5">
      <c r="D377" s="30"/>
      <c r="E377" s="28"/>
      <c r="F377" s="30"/>
      <c r="G377" s="28"/>
    </row>
    <row r="378" spans="4:7" s="1" customFormat="1" ht="13.5">
      <c r="D378" s="30"/>
      <c r="E378" s="28"/>
      <c r="F378" s="30"/>
      <c r="G378" s="28"/>
    </row>
    <row r="379" spans="4:7" s="1" customFormat="1" ht="13.5">
      <c r="D379" s="30"/>
      <c r="E379" s="28"/>
      <c r="F379" s="30"/>
      <c r="G379" s="28"/>
    </row>
    <row r="380" spans="4:7" s="1" customFormat="1" ht="13.5">
      <c r="D380" s="30"/>
      <c r="E380" s="28"/>
      <c r="F380" s="30"/>
      <c r="G380" s="28"/>
    </row>
    <row r="381" spans="4:7" s="1" customFormat="1" ht="13.5">
      <c r="D381" s="30"/>
      <c r="E381" s="28"/>
      <c r="F381" s="30"/>
      <c r="G381" s="28"/>
    </row>
    <row r="382" spans="4:7" s="1" customFormat="1" ht="13.5">
      <c r="D382" s="30"/>
      <c r="E382" s="28"/>
      <c r="F382" s="30"/>
      <c r="G382" s="28"/>
    </row>
    <row r="383" spans="4:7" s="1" customFormat="1" ht="13.5">
      <c r="D383" s="30"/>
      <c r="E383" s="28"/>
      <c r="F383" s="30"/>
      <c r="G383" s="28"/>
    </row>
    <row r="384" spans="4:7" s="1" customFormat="1" ht="13.5">
      <c r="D384" s="30"/>
      <c r="E384" s="28"/>
      <c r="F384" s="30"/>
      <c r="G384" s="28"/>
    </row>
    <row r="385" spans="4:7" s="1" customFormat="1" ht="13.5">
      <c r="D385" s="30"/>
      <c r="E385" s="28"/>
      <c r="F385" s="30"/>
      <c r="G385" s="28"/>
    </row>
    <row r="386" spans="4:7" s="1" customFormat="1" ht="13.5">
      <c r="D386" s="30"/>
      <c r="E386" s="28"/>
      <c r="F386" s="30"/>
      <c r="G386" s="28"/>
    </row>
    <row r="387" spans="4:7" s="1" customFormat="1" ht="13.5">
      <c r="D387" s="30"/>
      <c r="E387" s="28"/>
      <c r="F387" s="30"/>
      <c r="G387" s="28"/>
    </row>
    <row r="388" spans="4:7" s="1" customFormat="1" ht="13.5">
      <c r="D388" s="30"/>
      <c r="E388" s="28"/>
      <c r="F388" s="30"/>
      <c r="G388" s="28"/>
    </row>
    <row r="389" spans="4:7" s="1" customFormat="1" ht="13.5">
      <c r="D389" s="30"/>
      <c r="E389" s="28"/>
      <c r="F389" s="30"/>
      <c r="G389" s="28"/>
    </row>
    <row r="390" spans="4:7" s="1" customFormat="1" ht="13.5">
      <c r="D390" s="30"/>
      <c r="E390" s="28"/>
      <c r="F390" s="30"/>
      <c r="G390" s="28"/>
    </row>
    <row r="391" spans="4:7" s="1" customFormat="1" ht="13.5">
      <c r="D391" s="30"/>
      <c r="E391" s="28"/>
      <c r="F391" s="30"/>
      <c r="G391" s="28"/>
    </row>
    <row r="392" spans="4:7" s="1" customFormat="1" ht="13.5">
      <c r="D392" s="30"/>
      <c r="E392" s="28"/>
      <c r="F392" s="30"/>
      <c r="G392" s="28"/>
    </row>
    <row r="393" spans="4:7" s="1" customFormat="1" ht="13.5">
      <c r="D393" s="30"/>
      <c r="E393" s="28"/>
      <c r="F393" s="30"/>
      <c r="G393" s="28"/>
    </row>
    <row r="394" spans="4:7" s="1" customFormat="1" ht="13.5">
      <c r="D394" s="30"/>
      <c r="E394" s="28"/>
      <c r="F394" s="30"/>
      <c r="G394" s="28"/>
    </row>
    <row r="395" spans="4:7" s="1" customFormat="1" ht="13.5">
      <c r="D395" s="30"/>
      <c r="E395" s="28"/>
      <c r="F395" s="30"/>
      <c r="G395" s="28"/>
    </row>
    <row r="396" spans="4:7" s="1" customFormat="1" ht="13.5">
      <c r="D396" s="30"/>
      <c r="E396" s="28"/>
      <c r="F396" s="30"/>
      <c r="G396" s="28"/>
    </row>
    <row r="397" spans="4:7" s="1" customFormat="1" ht="13.5">
      <c r="D397" s="30"/>
      <c r="E397" s="28"/>
      <c r="F397" s="30"/>
      <c r="G397" s="28"/>
    </row>
    <row r="398" spans="4:7" s="1" customFormat="1" ht="13.5">
      <c r="D398" s="30"/>
      <c r="E398" s="28"/>
      <c r="F398" s="30"/>
      <c r="G398" s="28"/>
    </row>
    <row r="399" spans="4:7" s="1" customFormat="1" ht="13.5">
      <c r="D399" s="30"/>
      <c r="E399" s="28"/>
      <c r="F399" s="30"/>
      <c r="G399" s="28"/>
    </row>
    <row r="400" spans="4:7" s="1" customFormat="1" ht="13.5">
      <c r="D400" s="30"/>
      <c r="E400" s="28"/>
      <c r="F400" s="30"/>
      <c r="G400" s="28"/>
    </row>
    <row r="401" spans="4:7" s="1" customFormat="1" ht="13.5">
      <c r="D401" s="30"/>
      <c r="E401" s="28"/>
      <c r="F401" s="30"/>
      <c r="G401" s="28"/>
    </row>
    <row r="402" spans="4:7" s="1" customFormat="1" ht="13.5">
      <c r="D402" s="30"/>
      <c r="E402" s="28"/>
      <c r="F402" s="30"/>
      <c r="G402" s="28"/>
    </row>
    <row r="403" spans="4:7" s="1" customFormat="1" ht="13.5">
      <c r="D403" s="30"/>
      <c r="E403" s="28"/>
      <c r="F403" s="30"/>
      <c r="G403" s="28"/>
    </row>
    <row r="404" spans="4:7" s="1" customFormat="1" ht="13.5">
      <c r="D404" s="30"/>
      <c r="E404" s="28"/>
      <c r="F404" s="30"/>
      <c r="G404" s="28"/>
    </row>
    <row r="405" spans="4:7" s="1" customFormat="1" ht="13.5">
      <c r="D405" s="30"/>
      <c r="E405" s="28"/>
      <c r="F405" s="30"/>
      <c r="G405" s="28"/>
    </row>
    <row r="406" spans="4:7" s="1" customFormat="1" ht="13.5">
      <c r="D406" s="30"/>
      <c r="E406" s="28"/>
      <c r="F406" s="30"/>
      <c r="G406" s="28"/>
    </row>
    <row r="407" spans="4:7" s="1" customFormat="1" ht="13.5">
      <c r="D407" s="30"/>
      <c r="E407" s="28"/>
      <c r="F407" s="30"/>
      <c r="G407" s="28"/>
    </row>
    <row r="408" spans="4:7" s="1" customFormat="1" ht="13.5">
      <c r="D408" s="30"/>
      <c r="E408" s="28"/>
      <c r="F408" s="30"/>
      <c r="G408" s="28"/>
    </row>
    <row r="409" spans="4:7" s="1" customFormat="1" ht="13.5">
      <c r="D409" s="30"/>
      <c r="E409" s="28"/>
      <c r="F409" s="30"/>
      <c r="G409" s="28"/>
    </row>
    <row r="410" spans="4:7" s="1" customFormat="1" ht="13.5">
      <c r="D410" s="30"/>
      <c r="E410" s="28"/>
      <c r="F410" s="30"/>
      <c r="G410" s="28"/>
    </row>
    <row r="411" spans="4:7" s="1" customFormat="1" ht="13.5">
      <c r="D411" s="30"/>
      <c r="E411" s="28"/>
      <c r="F411" s="30"/>
      <c r="G411" s="28"/>
    </row>
    <row r="412" spans="4:7" s="1" customFormat="1" ht="13.5">
      <c r="D412" s="30"/>
      <c r="E412" s="28"/>
      <c r="F412" s="30"/>
      <c r="G412" s="28"/>
    </row>
    <row r="413" spans="4:7" s="1" customFormat="1" ht="13.5">
      <c r="D413" s="30"/>
      <c r="E413" s="28"/>
      <c r="F413" s="30"/>
      <c r="G413" s="28"/>
    </row>
    <row r="414" spans="4:7" s="1" customFormat="1" ht="13.5">
      <c r="D414" s="30"/>
      <c r="E414" s="28"/>
      <c r="F414" s="30"/>
      <c r="G414" s="28"/>
    </row>
    <row r="415" spans="4:7" s="1" customFormat="1" ht="13.5">
      <c r="D415" s="30"/>
      <c r="E415" s="28"/>
      <c r="F415" s="30"/>
      <c r="G415" s="28"/>
    </row>
    <row r="416" spans="4:7" s="1" customFormat="1" ht="13.5">
      <c r="D416" s="30"/>
      <c r="E416" s="28"/>
      <c r="F416" s="30"/>
      <c r="G416" s="28"/>
    </row>
    <row r="417" spans="4:7" s="1" customFormat="1" ht="13.5">
      <c r="D417" s="30"/>
      <c r="E417" s="28"/>
      <c r="F417" s="30"/>
      <c r="G417" s="28"/>
    </row>
    <row r="418" spans="4:7" s="1" customFormat="1" ht="13.5">
      <c r="D418" s="30"/>
      <c r="E418" s="28"/>
      <c r="F418" s="30"/>
      <c r="G418" s="28"/>
    </row>
    <row r="419" spans="4:7" s="1" customFormat="1" ht="13.5">
      <c r="D419" s="30"/>
      <c r="E419" s="28"/>
      <c r="F419" s="30"/>
      <c r="G419" s="28"/>
    </row>
    <row r="420" spans="4:7" s="1" customFormat="1" ht="13.5">
      <c r="D420" s="30"/>
      <c r="E420" s="28"/>
      <c r="F420" s="30"/>
      <c r="G420" s="28"/>
    </row>
    <row r="421" spans="4:7" s="1" customFormat="1" ht="13.5">
      <c r="D421" s="30"/>
      <c r="E421" s="28"/>
      <c r="F421" s="30"/>
      <c r="G421" s="28"/>
    </row>
    <row r="422" spans="4:7" s="1" customFormat="1" ht="13.5">
      <c r="D422" s="30"/>
      <c r="E422" s="28"/>
      <c r="F422" s="30"/>
      <c r="G422" s="28"/>
    </row>
    <row r="423" spans="4:7" s="1" customFormat="1" ht="13.5">
      <c r="D423" s="30"/>
      <c r="E423" s="28"/>
      <c r="F423" s="30"/>
      <c r="G423" s="28"/>
    </row>
    <row r="424" spans="4:7" s="1" customFormat="1" ht="13.5">
      <c r="D424" s="30"/>
      <c r="E424" s="28"/>
      <c r="F424" s="30"/>
      <c r="G424" s="28"/>
    </row>
    <row r="425" spans="4:7" s="1" customFormat="1" ht="13.5">
      <c r="D425" s="30"/>
      <c r="E425" s="28"/>
      <c r="F425" s="30"/>
      <c r="G425" s="28"/>
    </row>
    <row r="426" spans="4:7" s="1" customFormat="1" ht="13.5">
      <c r="D426" s="30"/>
      <c r="E426" s="28"/>
      <c r="F426" s="30"/>
      <c r="G426" s="28"/>
    </row>
    <row r="427" spans="4:7" s="1" customFormat="1" ht="13.5">
      <c r="D427" s="30"/>
      <c r="E427" s="28"/>
      <c r="F427" s="30"/>
      <c r="G427" s="28"/>
    </row>
    <row r="428" spans="4:7" s="1" customFormat="1" ht="13.5">
      <c r="D428" s="30"/>
      <c r="E428" s="28"/>
      <c r="F428" s="30"/>
      <c r="G428" s="28"/>
    </row>
    <row r="429" spans="4:7" s="1" customFormat="1" ht="13.5">
      <c r="D429" s="30"/>
      <c r="E429" s="28"/>
      <c r="F429" s="30"/>
      <c r="G429" s="28"/>
    </row>
    <row r="430" spans="4:7" s="1" customFormat="1" ht="13.5">
      <c r="D430" s="30"/>
      <c r="E430" s="28"/>
      <c r="F430" s="30"/>
      <c r="G430" s="28"/>
    </row>
    <row r="431" spans="4:7" s="1" customFormat="1" ht="13.5">
      <c r="D431" s="30"/>
      <c r="E431" s="28"/>
      <c r="F431" s="30"/>
      <c r="G431" s="28"/>
    </row>
    <row r="432" spans="4:7" s="1" customFormat="1" ht="13.5">
      <c r="D432" s="30"/>
      <c r="E432" s="28"/>
      <c r="F432" s="30"/>
      <c r="G432" s="28"/>
    </row>
    <row r="433" spans="4:7" s="1" customFormat="1" ht="13.5">
      <c r="D433" s="30"/>
      <c r="E433" s="28"/>
      <c r="F433" s="30"/>
      <c r="G433" s="28"/>
    </row>
    <row r="434" spans="4:7" s="1" customFormat="1" ht="13.5">
      <c r="D434" s="30"/>
      <c r="E434" s="28"/>
      <c r="F434" s="30"/>
      <c r="G434" s="28"/>
    </row>
    <row r="435" spans="4:7" s="1" customFormat="1" ht="13.5">
      <c r="D435" s="30"/>
      <c r="E435" s="28"/>
      <c r="F435" s="30"/>
      <c r="G435" s="28"/>
    </row>
    <row r="436" spans="4:7" s="1" customFormat="1" ht="13.5">
      <c r="D436" s="30"/>
      <c r="E436" s="28"/>
      <c r="F436" s="30"/>
      <c r="G436" s="28"/>
    </row>
    <row r="437" spans="4:7" s="1" customFormat="1" ht="13.5">
      <c r="D437" s="30"/>
      <c r="E437" s="28"/>
      <c r="F437" s="30"/>
      <c r="G437" s="28"/>
    </row>
    <row r="438" spans="4:7" s="1" customFormat="1" ht="13.5">
      <c r="D438" s="30"/>
      <c r="E438" s="28"/>
      <c r="F438" s="30"/>
      <c r="G438" s="28"/>
    </row>
    <row r="439" spans="4:7" s="1" customFormat="1" ht="13.5">
      <c r="D439" s="30"/>
      <c r="E439" s="28"/>
      <c r="F439" s="30"/>
      <c r="G439" s="28"/>
    </row>
    <row r="440" spans="4:7" s="1" customFormat="1" ht="13.5">
      <c r="D440" s="30"/>
      <c r="E440" s="28"/>
      <c r="F440" s="30"/>
      <c r="G440" s="28"/>
    </row>
    <row r="441" spans="4:7" s="1" customFormat="1" ht="13.5">
      <c r="D441" s="30"/>
      <c r="E441" s="28"/>
      <c r="F441" s="30"/>
      <c r="G441" s="28"/>
    </row>
    <row r="442" spans="4:7" s="1" customFormat="1" ht="13.5">
      <c r="D442" s="30"/>
      <c r="E442" s="28"/>
      <c r="F442" s="30"/>
      <c r="G442" s="28"/>
    </row>
    <row r="443" spans="4:7" s="1" customFormat="1" ht="13.5">
      <c r="D443" s="30"/>
      <c r="E443" s="28"/>
      <c r="F443" s="30"/>
      <c r="G443" s="28"/>
    </row>
    <row r="444" spans="4:7" s="1" customFormat="1" ht="13.5">
      <c r="D444" s="30"/>
      <c r="E444" s="28"/>
      <c r="F444" s="30"/>
      <c r="G444" s="28"/>
    </row>
    <row r="445" spans="4:7" s="1" customFormat="1" ht="13.5">
      <c r="D445" s="30"/>
      <c r="E445" s="28"/>
      <c r="F445" s="30"/>
      <c r="G445" s="28"/>
    </row>
    <row r="446" spans="4:7" s="1" customFormat="1" ht="13.5">
      <c r="D446" s="30"/>
      <c r="E446" s="28"/>
      <c r="F446" s="30"/>
      <c r="G446" s="28"/>
    </row>
    <row r="447" spans="4:7" s="1" customFormat="1" ht="13.5">
      <c r="D447" s="30"/>
      <c r="E447" s="28"/>
      <c r="F447" s="30"/>
      <c r="G447" s="28"/>
    </row>
    <row r="448" spans="4:7" s="1" customFormat="1" ht="13.5">
      <c r="D448" s="30"/>
      <c r="E448" s="28"/>
      <c r="F448" s="30"/>
      <c r="G448" s="28"/>
    </row>
    <row r="449" spans="4:7" s="1" customFormat="1" ht="13.5">
      <c r="D449" s="30"/>
      <c r="E449" s="28"/>
      <c r="F449" s="30"/>
      <c r="G449" s="28"/>
    </row>
    <row r="450" spans="4:7" s="1" customFormat="1" ht="13.5">
      <c r="D450" s="30"/>
      <c r="E450" s="28"/>
      <c r="F450" s="30"/>
      <c r="G450" s="28"/>
    </row>
    <row r="451" spans="4:7" s="1" customFormat="1" ht="13.5">
      <c r="D451" s="30"/>
      <c r="E451" s="28"/>
      <c r="F451" s="30"/>
      <c r="G451" s="28"/>
    </row>
    <row r="452" spans="4:7" s="1" customFormat="1" ht="13.5">
      <c r="D452" s="30"/>
      <c r="E452" s="28"/>
      <c r="F452" s="30"/>
      <c r="G452" s="28"/>
    </row>
    <row r="453" spans="4:7" s="1" customFormat="1" ht="13.5">
      <c r="D453" s="30"/>
      <c r="E453" s="28"/>
      <c r="F453" s="30"/>
      <c r="G453" s="28"/>
    </row>
    <row r="454" spans="4:7" s="1" customFormat="1" ht="13.5">
      <c r="D454" s="30"/>
      <c r="E454" s="28"/>
      <c r="F454" s="30"/>
      <c r="G454" s="28"/>
    </row>
    <row r="455" spans="4:7" s="1" customFormat="1" ht="13.5">
      <c r="D455" s="30"/>
      <c r="E455" s="28"/>
      <c r="F455" s="30"/>
      <c r="G455" s="28"/>
    </row>
    <row r="456" spans="4:7" s="1" customFormat="1" ht="13.5">
      <c r="D456" s="30"/>
      <c r="E456" s="28"/>
      <c r="F456" s="30"/>
      <c r="G456" s="28"/>
    </row>
    <row r="457" spans="4:7" s="1" customFormat="1" ht="13.5">
      <c r="D457" s="30"/>
      <c r="E457" s="28"/>
      <c r="F457" s="30"/>
      <c r="G457" s="28"/>
    </row>
    <row r="458" spans="4:7" s="1" customFormat="1" ht="13.5">
      <c r="D458" s="30"/>
      <c r="E458" s="28"/>
      <c r="F458" s="30"/>
      <c r="G458" s="28"/>
    </row>
    <row r="459" spans="4:7" s="1" customFormat="1" ht="13.5">
      <c r="D459" s="30"/>
      <c r="E459" s="28"/>
      <c r="F459" s="30"/>
      <c r="G459" s="28"/>
    </row>
    <row r="460" spans="4:7" s="1" customFormat="1" ht="13.5">
      <c r="D460" s="30"/>
      <c r="E460" s="28"/>
      <c r="F460" s="30"/>
      <c r="G460" s="28"/>
    </row>
    <row r="461" spans="4:7" s="1" customFormat="1" ht="13.5">
      <c r="D461" s="30"/>
      <c r="E461" s="28"/>
      <c r="F461" s="30"/>
      <c r="G461" s="28"/>
    </row>
    <row r="462" spans="4:7" s="1" customFormat="1" ht="13.5">
      <c r="D462" s="30"/>
      <c r="E462" s="28"/>
      <c r="F462" s="30"/>
      <c r="G462" s="28"/>
    </row>
    <row r="463" spans="4:7" s="1" customFormat="1" ht="13.5">
      <c r="D463" s="30"/>
      <c r="E463" s="28"/>
      <c r="F463" s="30"/>
      <c r="G463" s="28"/>
    </row>
    <row r="464" spans="4:7" s="1" customFormat="1" ht="13.5">
      <c r="D464" s="30"/>
      <c r="E464" s="28"/>
      <c r="F464" s="30"/>
      <c r="G464" s="28"/>
    </row>
    <row r="465" spans="4:7" s="1" customFormat="1" ht="13.5">
      <c r="D465" s="30"/>
      <c r="E465" s="28"/>
      <c r="F465" s="30"/>
      <c r="G465" s="28"/>
    </row>
    <row r="466" spans="4:7" s="1" customFormat="1" ht="13.5">
      <c r="D466" s="30"/>
      <c r="E466" s="28"/>
      <c r="F466" s="30"/>
      <c r="G466" s="28"/>
    </row>
    <row r="467" spans="4:7" s="1" customFormat="1" ht="13.5">
      <c r="D467" s="30"/>
      <c r="E467" s="28"/>
      <c r="F467" s="30"/>
      <c r="G467" s="28"/>
    </row>
    <row r="468" spans="4:7" s="1" customFormat="1" ht="13.5">
      <c r="D468" s="30"/>
      <c r="E468" s="28"/>
      <c r="F468" s="30"/>
      <c r="G468" s="28"/>
    </row>
    <row r="469" spans="4:7" s="1" customFormat="1" ht="13.5">
      <c r="D469" s="30"/>
      <c r="E469" s="28"/>
      <c r="F469" s="30"/>
      <c r="G469" s="28"/>
    </row>
    <row r="470" spans="4:7" s="1" customFormat="1" ht="13.5">
      <c r="D470" s="30"/>
      <c r="E470" s="28"/>
      <c r="F470" s="30"/>
      <c r="G470" s="28"/>
    </row>
    <row r="471" spans="4:7" s="1" customFormat="1" ht="13.5">
      <c r="D471" s="30"/>
      <c r="E471" s="28"/>
      <c r="F471" s="30"/>
      <c r="G471" s="28"/>
    </row>
    <row r="472" spans="4:7" s="1" customFormat="1" ht="13.5">
      <c r="D472" s="30"/>
      <c r="E472" s="28"/>
      <c r="F472" s="30"/>
      <c r="G472" s="28"/>
    </row>
    <row r="473" spans="4:7" s="1" customFormat="1" ht="13.5">
      <c r="D473" s="30"/>
      <c r="E473" s="28"/>
      <c r="F473" s="30"/>
      <c r="G473" s="28"/>
    </row>
    <row r="474" spans="4:7" s="1" customFormat="1" ht="13.5">
      <c r="D474" s="30"/>
      <c r="E474" s="28"/>
      <c r="F474" s="30"/>
      <c r="G474" s="28"/>
    </row>
    <row r="475" spans="4:7" s="1" customFormat="1" ht="13.5">
      <c r="D475" s="30"/>
      <c r="E475" s="28"/>
      <c r="F475" s="30"/>
      <c r="G475" s="28"/>
    </row>
    <row r="476" spans="4:7" s="1" customFormat="1" ht="13.5">
      <c r="D476" s="30"/>
      <c r="E476" s="28"/>
      <c r="F476" s="30"/>
      <c r="G476" s="28"/>
    </row>
    <row r="477" spans="4:7" s="1" customFormat="1" ht="13.5">
      <c r="D477" s="30"/>
      <c r="E477" s="28"/>
      <c r="F477" s="30"/>
      <c r="G477" s="28"/>
    </row>
    <row r="478" spans="4:7" s="1" customFormat="1" ht="13.5">
      <c r="D478" s="30"/>
      <c r="E478" s="28"/>
      <c r="F478" s="30"/>
      <c r="G478" s="28"/>
    </row>
    <row r="479" spans="4:7" s="1" customFormat="1" ht="13.5">
      <c r="D479" s="30"/>
      <c r="E479" s="28"/>
      <c r="F479" s="30"/>
      <c r="G479" s="28"/>
    </row>
    <row r="480" spans="4:7" s="1" customFormat="1" ht="13.5">
      <c r="D480" s="30"/>
      <c r="E480" s="28"/>
      <c r="F480" s="30"/>
      <c r="G480" s="28"/>
    </row>
    <row r="481" spans="4:7" s="1" customFormat="1" ht="13.5">
      <c r="D481" s="30"/>
      <c r="E481" s="28"/>
      <c r="F481" s="30"/>
      <c r="G481" s="28"/>
    </row>
    <row r="482" spans="4:7" s="1" customFormat="1" ht="13.5">
      <c r="D482" s="30"/>
      <c r="E482" s="28"/>
      <c r="F482" s="30"/>
      <c r="G482" s="28"/>
    </row>
    <row r="483" spans="4:7" s="1" customFormat="1" ht="13.5">
      <c r="D483" s="30"/>
      <c r="E483" s="28"/>
      <c r="F483" s="30"/>
      <c r="G483" s="28"/>
    </row>
    <row r="484" spans="4:7" s="1" customFormat="1" ht="13.5">
      <c r="D484" s="30"/>
      <c r="E484" s="28"/>
      <c r="F484" s="30"/>
      <c r="G484" s="28"/>
    </row>
    <row r="485" spans="4:7" s="1" customFormat="1" ht="13.5">
      <c r="D485" s="30"/>
      <c r="E485" s="28"/>
      <c r="F485" s="30"/>
      <c r="G485" s="28"/>
    </row>
    <row r="486" spans="4:7" s="1" customFormat="1" ht="13.5">
      <c r="D486" s="30"/>
      <c r="E486" s="28"/>
      <c r="F486" s="30"/>
      <c r="G486" s="28"/>
    </row>
    <row r="487" spans="4:7" s="1" customFormat="1" ht="13.5">
      <c r="D487" s="30"/>
      <c r="E487" s="28"/>
      <c r="F487" s="30"/>
      <c r="G487" s="28"/>
    </row>
  </sheetData>
  <sheetProtection password="DBB9" sheet="1" objects="1" scenarios="1"/>
  <mergeCells count="2">
    <mergeCell ref="C4:G4"/>
    <mergeCell ref="C2:M2"/>
  </mergeCells>
  <phoneticPr fontId="0" type="noConversion"/>
  <conditionalFormatting sqref="L20 J23:J25 F23:F25 H23:H25 D23:D25 D9 F9 H9 J9 L9 D11:D14 F11:F14 H11:H14 J11:J14 L11:L14 D16:D18 F16:F18 H16:H18 J16:J18 L16:L18 D20 J20 F20 H20 L23:L25">
    <cfRule type="cellIs" dxfId="7" priority="1" stopIfTrue="1" operator="equal">
      <formula>0</formula>
    </cfRule>
  </conditionalFormatting>
  <printOptions horizontalCentered="1"/>
  <pageMargins left="0.39370078740157483" right="0.39370078740157483" top="0.98425196850393704" bottom="0.98425196850393704" header="0.51181102362204722" footer="0.51181102362204722"/>
  <pageSetup paperSize="9" scale="95" orientation="landscape" r:id="rId1"/>
  <headerFooter alignWithMargins="0">
    <oddFooter>&amp;LKMU-Finanzplanungstool der Thurgauer Kantonalbank&amp;CSeite &amp;P / &amp;N&amp;R&amp;D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fitToPage="1"/>
  </sheetPr>
  <dimension ref="A1:M490"/>
  <sheetViews>
    <sheetView showGridLines="0" showRowColHeaders="0" topLeftCell="A2" zoomScaleNormal="100" workbookViewId="0">
      <pane xSplit="2" ySplit="3" topLeftCell="C5" activePane="bottomRight" state="frozenSplit"/>
      <selection activeCell="F53" sqref="F53"/>
      <selection pane="topRight" activeCell="F53" sqref="F53"/>
      <selection pane="bottomLeft" activeCell="F53" sqref="F53"/>
      <selection pane="bottomRight"/>
    </sheetView>
  </sheetViews>
  <sheetFormatPr baseColWidth="10" defaultRowHeight="15"/>
  <cols>
    <col min="1" max="1" width="11.5546875" style="34"/>
    <col min="2" max="2" width="4.77734375" style="34" customWidth="1"/>
    <col min="3" max="3" width="54.6640625" style="300" customWidth="1"/>
    <col min="4" max="4" width="9.77734375" style="68" customWidth="1"/>
    <col min="5" max="5" width="7.88671875" style="69" hidden="1" customWidth="1"/>
    <col min="6" max="6" width="9.77734375" style="68" customWidth="1"/>
    <col min="7" max="7" width="10.77734375" style="68" hidden="1" customWidth="1"/>
    <col min="8" max="8" width="9.77734375" style="34" customWidth="1"/>
    <col min="9" max="9" width="10.77734375" style="68" hidden="1" customWidth="1"/>
    <col min="10" max="10" width="9.77734375" style="34" customWidth="1"/>
    <col min="11" max="11" width="10.77734375" style="68" hidden="1" customWidth="1"/>
    <col min="12" max="12" width="9.77734375" style="34" customWidth="1"/>
    <col min="13" max="13" width="10.77734375" style="68" hidden="1" customWidth="1"/>
    <col min="14" max="16384" width="11.5546875" style="34"/>
  </cols>
  <sheetData>
    <row r="1" spans="1:13" s="1" customFormat="1" ht="13.5" hidden="1">
      <c r="A1" s="264"/>
      <c r="C1" s="2"/>
      <c r="D1" s="30"/>
      <c r="E1" s="28"/>
      <c r="F1" s="30"/>
      <c r="G1" s="30"/>
      <c r="I1" s="30"/>
      <c r="K1" s="30"/>
      <c r="M1" s="30"/>
    </row>
    <row r="2" spans="1:13" s="1" customFormat="1" ht="15" customHeight="1">
      <c r="C2" s="616" t="str">
        <f>IF(Hauptübersicht!E13="","Bitte Firma unter 'Home' ergänzen",Hauptübersicht!E13)</f>
        <v>Bitte Firma unter 'Home' ergänzen</v>
      </c>
      <c r="D2" s="617"/>
      <c r="E2" s="617"/>
      <c r="F2" s="617"/>
      <c r="G2" s="617"/>
      <c r="H2" s="617"/>
      <c r="I2" s="617"/>
      <c r="J2" s="617"/>
      <c r="K2" s="617"/>
      <c r="L2" s="618"/>
      <c r="M2" s="30"/>
    </row>
    <row r="3" spans="1:13" s="1" customFormat="1" ht="15" customHeight="1">
      <c r="C3" s="2"/>
      <c r="D3" s="30"/>
      <c r="E3" s="28"/>
      <c r="F3" s="30"/>
      <c r="G3" s="30"/>
      <c r="I3" s="30"/>
      <c r="K3" s="30"/>
      <c r="M3" s="30"/>
    </row>
    <row r="4" spans="1:13" s="1" customFormat="1" ht="27" customHeight="1">
      <c r="A4" s="72"/>
      <c r="C4" s="609" t="s">
        <v>73</v>
      </c>
      <c r="D4" s="609"/>
      <c r="E4" s="609"/>
      <c r="F4" s="609"/>
      <c r="G4" s="609"/>
      <c r="H4" s="265"/>
      <c r="I4" s="266"/>
      <c r="J4" s="265"/>
      <c r="K4" s="266"/>
      <c r="L4" s="265"/>
      <c r="M4" s="267"/>
    </row>
    <row r="5" spans="1:13" s="1" customFormat="1" ht="17.25" thickBot="1">
      <c r="A5" s="73"/>
      <c r="C5" s="2"/>
      <c r="D5" s="30"/>
      <c r="E5" s="28"/>
      <c r="F5" s="30"/>
      <c r="G5" s="30"/>
      <c r="I5" s="30"/>
      <c r="K5" s="30"/>
      <c r="M5" s="30"/>
    </row>
    <row r="6" spans="1:13" s="1" customFormat="1" ht="17.25" thickBot="1">
      <c r="A6" s="75"/>
      <c r="C6" s="484"/>
      <c r="D6" s="485"/>
      <c r="E6" s="485"/>
      <c r="F6" s="485"/>
      <c r="G6" s="486"/>
      <c r="H6" s="485"/>
      <c r="I6" s="486"/>
      <c r="J6" s="485"/>
      <c r="K6" s="487"/>
      <c r="L6" s="488"/>
      <c r="M6" s="268"/>
    </row>
    <row r="7" spans="1:13" s="1" customFormat="1" ht="14.25" thickBot="1">
      <c r="A7" s="252"/>
      <c r="C7" s="489">
        <f>Hauptübersicht!$E$16</f>
        <v>0</v>
      </c>
      <c r="D7" s="269">
        <f>'Output Planerfolgsrechnung'!D7</f>
        <v>1</v>
      </c>
      <c r="E7" s="270" t="s">
        <v>91</v>
      </c>
      <c r="F7" s="269">
        <f>'Output Planerfolgsrechnung'!F7</f>
        <v>2</v>
      </c>
      <c r="G7" s="271" t="s">
        <v>91</v>
      </c>
      <c r="H7" s="269">
        <f>'Output Planerfolgsrechnung'!H7</f>
        <v>3</v>
      </c>
      <c r="I7" s="271" t="s">
        <v>91</v>
      </c>
      <c r="J7" s="269">
        <f>'Output Planerfolgsrechnung'!J7</f>
        <v>4</v>
      </c>
      <c r="K7" s="271" t="s">
        <v>91</v>
      </c>
      <c r="L7" s="269">
        <f>'Output Planerfolgsrechnung'!L7</f>
        <v>5</v>
      </c>
      <c r="M7" s="272" t="s">
        <v>91</v>
      </c>
    </row>
    <row r="8" spans="1:13" s="1" customFormat="1" ht="13.5">
      <c r="A8" s="252"/>
      <c r="C8" s="490" t="str">
        <f>'Output Planerfolgsrechnung'!C26</f>
        <v>Reingewinn</v>
      </c>
      <c r="D8" s="273">
        <f>'Output Planerfolgsrechnung'!D26</f>
        <v>0</v>
      </c>
      <c r="E8" s="274">
        <f>('Output Planerfolgsrechnung'!D19-'Output Planerfolgsrechnung'!D23+'Output Planerfolgsrechnung'!D24)*(1-'Input Geschäftsgang'!E34)</f>
        <v>0</v>
      </c>
      <c r="F8" s="273">
        <f>'Output Planerfolgsrechnung'!F26</f>
        <v>0</v>
      </c>
      <c r="G8" s="274">
        <f>('Output Planerfolgsrechnung'!F19-'Output Planerfolgsrechnung'!F23+'Output Planerfolgsrechnung'!F24)*(1-'Input Geschäftsgang'!G34)</f>
        <v>0</v>
      </c>
      <c r="H8" s="273">
        <f>'Output Planerfolgsrechnung'!H26</f>
        <v>0</v>
      </c>
      <c r="I8" s="274">
        <f>('Output Planerfolgsrechnung'!H19-'Output Planerfolgsrechnung'!H23+'Output Planerfolgsrechnung'!H24)*(1-'Input Geschäftsgang'!I34)</f>
        <v>0</v>
      </c>
      <c r="J8" s="273">
        <f>'Output Planerfolgsrechnung'!J26</f>
        <v>0</v>
      </c>
      <c r="K8" s="274">
        <f>('Output Planerfolgsrechnung'!J19-'Output Planerfolgsrechnung'!J23+'Output Planerfolgsrechnung'!J24)*(1-'Input Geschäftsgang'!K34)</f>
        <v>0</v>
      </c>
      <c r="L8" s="273">
        <f>'Output Planerfolgsrechnung'!L26</f>
        <v>0</v>
      </c>
      <c r="M8" s="275">
        <f>('Output Planerfolgsrechnung'!L19-'Output Planerfolgsrechnung'!L23+'Output Planerfolgsrechnung'!L24)*(1-'Input Geschäftsgang'!M34)</f>
        <v>0</v>
      </c>
    </row>
    <row r="9" spans="1:13" s="1" customFormat="1" ht="13.5">
      <c r="A9" s="252"/>
      <c r="C9" s="464" t="s">
        <v>76</v>
      </c>
      <c r="D9" s="276">
        <f>SUM('Output Planerfolgsrechnung'!D16:D18)</f>
        <v>0</v>
      </c>
      <c r="E9" s="275">
        <f>D9</f>
        <v>0</v>
      </c>
      <c r="F9" s="276">
        <f>SUM('Output Planerfolgsrechnung'!F16:F18)</f>
        <v>0</v>
      </c>
      <c r="G9" s="275">
        <f>F9</f>
        <v>0</v>
      </c>
      <c r="H9" s="276">
        <f>SUM('Output Planerfolgsrechnung'!H16:H18)</f>
        <v>0</v>
      </c>
      <c r="I9" s="275">
        <f>H9</f>
        <v>0</v>
      </c>
      <c r="J9" s="276">
        <f>SUM('Output Planerfolgsrechnung'!J16:J18)</f>
        <v>0</v>
      </c>
      <c r="K9" s="275">
        <f>J9</f>
        <v>0</v>
      </c>
      <c r="L9" s="276">
        <f>SUM('Output Planerfolgsrechnung'!L16:L18)</f>
        <v>0</v>
      </c>
      <c r="M9" s="275">
        <f>L9</f>
        <v>0</v>
      </c>
    </row>
    <row r="10" spans="1:13" s="1" customFormat="1" ht="13.5">
      <c r="C10" s="464" t="s">
        <v>95</v>
      </c>
      <c r="D10" s="276">
        <f>-('Input Geschäftsgang'!E59+'Input Geschäftsgang'!E66+'Input Geschäftsgang'!E73)</f>
        <v>0</v>
      </c>
      <c r="E10" s="275">
        <f>D10</f>
        <v>0</v>
      </c>
      <c r="F10" s="276">
        <f>-('Input Geschäftsgang'!G59+'Input Geschäftsgang'!G66+'Input Geschäftsgang'!G73)</f>
        <v>0</v>
      </c>
      <c r="G10" s="275">
        <f>F10</f>
        <v>0</v>
      </c>
      <c r="H10" s="276">
        <f>-('Input Geschäftsgang'!I59+'Input Geschäftsgang'!I66+'Input Geschäftsgang'!I73)</f>
        <v>0</v>
      </c>
      <c r="I10" s="275">
        <f>H10</f>
        <v>0</v>
      </c>
      <c r="J10" s="276">
        <f>-('Input Geschäftsgang'!K59+'Input Geschäftsgang'!K66+'Input Geschäftsgang'!K73)</f>
        <v>0</v>
      </c>
      <c r="K10" s="275">
        <f>J10</f>
        <v>0</v>
      </c>
      <c r="L10" s="276">
        <f>-('Input Geschäftsgang'!M59+'Input Geschäftsgang'!M66+'Input Geschäftsgang'!M73)</f>
        <v>0</v>
      </c>
      <c r="M10" s="275">
        <f>L10</f>
        <v>0</v>
      </c>
    </row>
    <row r="11" spans="1:13" s="1" customFormat="1" ht="14.25" thickBot="1">
      <c r="C11" s="491" t="str">
        <f>CONCATENATE("Zu- (+) / Abnahme (-) ",'Output Planbilanz'!C28)</f>
        <v>Zu- (+) / Abnahme (-) Rückstellungen langfristig</v>
      </c>
      <c r="D11" s="277">
        <f>'Output Planbilanz'!F28-'Output Planbilanz'!D28</f>
        <v>0</v>
      </c>
      <c r="E11" s="278">
        <f>D11</f>
        <v>0</v>
      </c>
      <c r="F11" s="277">
        <f>'Output Planbilanz'!H28-'Output Planbilanz'!F28</f>
        <v>0</v>
      </c>
      <c r="G11" s="278">
        <f>F11</f>
        <v>0</v>
      </c>
      <c r="H11" s="277">
        <f>'Output Planbilanz'!J28-'Output Planbilanz'!H28</f>
        <v>0</v>
      </c>
      <c r="I11" s="278">
        <f>H11</f>
        <v>0</v>
      </c>
      <c r="J11" s="277">
        <f>'Output Planbilanz'!L28-'Output Planbilanz'!J28</f>
        <v>0</v>
      </c>
      <c r="K11" s="278">
        <f>J11</f>
        <v>0</v>
      </c>
      <c r="L11" s="277">
        <f>'Output Planbilanz'!N28-'Output Planbilanz'!L28</f>
        <v>0</v>
      </c>
      <c r="M11" s="278">
        <f>L11</f>
        <v>0</v>
      </c>
    </row>
    <row r="12" spans="1:13" s="1" customFormat="1" thickBot="1">
      <c r="C12" s="492" t="s">
        <v>77</v>
      </c>
      <c r="D12" s="279">
        <f t="shared" ref="D12:M12" si="0">SUM(D8:D11)</f>
        <v>0</v>
      </c>
      <c r="E12" s="280">
        <f t="shared" si="0"/>
        <v>0</v>
      </c>
      <c r="F12" s="279">
        <f t="shared" si="0"/>
        <v>0</v>
      </c>
      <c r="G12" s="280">
        <f t="shared" si="0"/>
        <v>0</v>
      </c>
      <c r="H12" s="279">
        <f t="shared" si="0"/>
        <v>0</v>
      </c>
      <c r="I12" s="280">
        <f t="shared" si="0"/>
        <v>0</v>
      </c>
      <c r="J12" s="279">
        <f t="shared" si="0"/>
        <v>0</v>
      </c>
      <c r="K12" s="280">
        <f t="shared" si="0"/>
        <v>0</v>
      </c>
      <c r="L12" s="279">
        <f t="shared" si="0"/>
        <v>0</v>
      </c>
      <c r="M12" s="281">
        <f t="shared" si="0"/>
        <v>0</v>
      </c>
    </row>
    <row r="13" spans="1:13" s="1" customFormat="1" ht="13.5">
      <c r="C13" s="491" t="str">
        <f>CONCATENATE("Zu- (-) / Abnahme (+) ",'Output Planbilanz'!C9 )</f>
        <v>Zu- (-) / Abnahme (+) Forderungen (Debitoren)</v>
      </c>
      <c r="D13" s="277">
        <f>'Output Planbilanz'!D9-'Output Planbilanz'!F9</f>
        <v>0</v>
      </c>
      <c r="E13" s="278">
        <f>D13</f>
        <v>0</v>
      </c>
      <c r="F13" s="277">
        <f>'Output Planbilanz'!F9-'Output Planbilanz'!H9</f>
        <v>0</v>
      </c>
      <c r="G13" s="278">
        <f>F13</f>
        <v>0</v>
      </c>
      <c r="H13" s="277">
        <f>'Output Planbilanz'!H9-'Output Planbilanz'!J9</f>
        <v>0</v>
      </c>
      <c r="I13" s="278">
        <f>H13</f>
        <v>0</v>
      </c>
      <c r="J13" s="277">
        <f>'Output Planbilanz'!J9-'Output Planbilanz'!L9</f>
        <v>0</v>
      </c>
      <c r="K13" s="278">
        <f>J13</f>
        <v>0</v>
      </c>
      <c r="L13" s="277">
        <f>'Output Planbilanz'!L9-'Output Planbilanz'!N9</f>
        <v>0</v>
      </c>
      <c r="M13" s="282">
        <f>L13</f>
        <v>0</v>
      </c>
    </row>
    <row r="14" spans="1:13" s="1" customFormat="1" ht="13.5">
      <c r="C14" s="464" t="str">
        <f>CONCATENATE("Zu- (-) / Abnahme (+) ",'Output Planbilanz'!C10 )</f>
        <v>Zu- (-) / Abnahme (+) Übrige kurzfristige Forderungen</v>
      </c>
      <c r="D14" s="276">
        <f>'Output Planbilanz'!D10-'Output Planbilanz'!F10</f>
        <v>0</v>
      </c>
      <c r="E14" s="275">
        <f>D14</f>
        <v>0</v>
      </c>
      <c r="F14" s="276">
        <f>'Output Planbilanz'!F10-'Output Planbilanz'!H10</f>
        <v>0</v>
      </c>
      <c r="G14" s="275">
        <f>F14</f>
        <v>0</v>
      </c>
      <c r="H14" s="276">
        <f>'Output Planbilanz'!H10-'Output Planbilanz'!J10</f>
        <v>0</v>
      </c>
      <c r="I14" s="275">
        <f>H14</f>
        <v>0</v>
      </c>
      <c r="J14" s="276">
        <f>'Output Planbilanz'!J10-'Output Planbilanz'!L10</f>
        <v>0</v>
      </c>
      <c r="K14" s="275">
        <f>J14</f>
        <v>0</v>
      </c>
      <c r="L14" s="276">
        <f>'Output Planbilanz'!L10-'Output Planbilanz'!N10</f>
        <v>0</v>
      </c>
      <c r="M14" s="275">
        <f>L14</f>
        <v>0</v>
      </c>
    </row>
    <row r="15" spans="1:13" s="1" customFormat="1" ht="13.5">
      <c r="C15" s="464" t="str">
        <f>CONCATENATE("Zu- (-) / Abnahme (+) ",'Output Planbilanz'!C11 )</f>
        <v>Zu- (-) / Abnahme (+) Vorräte, angefangene Arbeiten (abzüglich Anzahlungen)</v>
      </c>
      <c r="D15" s="276">
        <f>'Output Planbilanz'!D11-'Output Planbilanz'!F11</f>
        <v>0</v>
      </c>
      <c r="E15" s="275">
        <f>D15</f>
        <v>0</v>
      </c>
      <c r="F15" s="276">
        <f>'Output Planbilanz'!F11-'Output Planbilanz'!H11</f>
        <v>0</v>
      </c>
      <c r="G15" s="275">
        <f>F15</f>
        <v>0</v>
      </c>
      <c r="H15" s="276">
        <f>'Output Planbilanz'!H11-'Output Planbilanz'!J11</f>
        <v>0</v>
      </c>
      <c r="I15" s="275">
        <f>H15</f>
        <v>0</v>
      </c>
      <c r="J15" s="276">
        <f>'Output Planbilanz'!J11-'Output Planbilanz'!L11</f>
        <v>0</v>
      </c>
      <c r="K15" s="275">
        <f>J15</f>
        <v>0</v>
      </c>
      <c r="L15" s="276">
        <f>'Output Planbilanz'!L11-'Output Planbilanz'!N11</f>
        <v>0</v>
      </c>
      <c r="M15" s="275">
        <f>L15</f>
        <v>0</v>
      </c>
    </row>
    <row r="16" spans="1:13" s="1" customFormat="1" ht="13.5">
      <c r="C16" s="464" t="str">
        <f>CONCATENATE("Zu- (+) / Abnahme (-) ",'Output Planbilanz'!C22)</f>
        <v>Zu- (+) / Abnahme (-) Kurzfristige Verbindlichkeiten aus Lieferungen und Leistungen</v>
      </c>
      <c r="D16" s="276">
        <f>'Output Planbilanz'!F22-'Output Planbilanz'!D22</f>
        <v>0</v>
      </c>
      <c r="E16" s="275">
        <f>D16</f>
        <v>0</v>
      </c>
      <c r="F16" s="276">
        <f>'Output Planbilanz'!H22-'Output Planbilanz'!F22</f>
        <v>0</v>
      </c>
      <c r="G16" s="275">
        <f>F16</f>
        <v>0</v>
      </c>
      <c r="H16" s="276">
        <f>'Output Planbilanz'!J22-'Output Planbilanz'!H22</f>
        <v>0</v>
      </c>
      <c r="I16" s="275">
        <f>H16</f>
        <v>0</v>
      </c>
      <c r="J16" s="276">
        <f>'Output Planbilanz'!L22-'Output Planbilanz'!J22</f>
        <v>0</v>
      </c>
      <c r="K16" s="275">
        <f>J16</f>
        <v>0</v>
      </c>
      <c r="L16" s="276">
        <f>'Output Planbilanz'!N22-'Output Planbilanz'!L22</f>
        <v>0</v>
      </c>
      <c r="M16" s="275">
        <f>L16</f>
        <v>0</v>
      </c>
    </row>
    <row r="17" spans="3:13" s="1" customFormat="1" ht="14.25" thickBot="1">
      <c r="C17" s="493" t="str">
        <f>CONCATENATE("Zu- (+) / Abnahme (-) ",'Output Planbilanz'!C24)</f>
        <v>Zu- (+) / Abnahme (-) Übrige kurzfristige Verbindlichkeiten</v>
      </c>
      <c r="D17" s="283">
        <f>'Output Planbilanz'!F24-'Output Planbilanz'!D24</f>
        <v>0</v>
      </c>
      <c r="E17" s="284">
        <f>D17</f>
        <v>0</v>
      </c>
      <c r="F17" s="283">
        <f>'Output Planbilanz'!H24-'Output Planbilanz'!F24</f>
        <v>0</v>
      </c>
      <c r="G17" s="284">
        <f>F17</f>
        <v>0</v>
      </c>
      <c r="H17" s="283">
        <f>'Output Planbilanz'!J24-'Output Planbilanz'!H24</f>
        <v>0</v>
      </c>
      <c r="I17" s="284">
        <f>H17</f>
        <v>0</v>
      </c>
      <c r="J17" s="283">
        <f>'Output Planbilanz'!L24-'Output Planbilanz'!J24</f>
        <v>0</v>
      </c>
      <c r="K17" s="284">
        <f>J17</f>
        <v>0</v>
      </c>
      <c r="L17" s="283">
        <f>'Output Planbilanz'!N24-'Output Planbilanz'!L24</f>
        <v>0</v>
      </c>
      <c r="M17" s="275">
        <f>L17</f>
        <v>0</v>
      </c>
    </row>
    <row r="18" spans="3:13" s="1" customFormat="1" thickBot="1">
      <c r="C18" s="494" t="s">
        <v>78</v>
      </c>
      <c r="D18" s="279">
        <f t="shared" ref="D18:M18" si="1">SUM(D12:D17)</f>
        <v>0</v>
      </c>
      <c r="E18" s="280">
        <f t="shared" si="1"/>
        <v>0</v>
      </c>
      <c r="F18" s="279">
        <f t="shared" si="1"/>
        <v>0</v>
      </c>
      <c r="G18" s="280">
        <f t="shared" si="1"/>
        <v>0</v>
      </c>
      <c r="H18" s="279">
        <f t="shared" si="1"/>
        <v>0</v>
      </c>
      <c r="I18" s="280">
        <f t="shared" si="1"/>
        <v>0</v>
      </c>
      <c r="J18" s="279">
        <f t="shared" si="1"/>
        <v>0</v>
      </c>
      <c r="K18" s="280">
        <f t="shared" si="1"/>
        <v>0</v>
      </c>
      <c r="L18" s="279">
        <f t="shared" si="1"/>
        <v>0</v>
      </c>
      <c r="M18" s="281">
        <f t="shared" si="1"/>
        <v>0</v>
      </c>
    </row>
    <row r="19" spans="3:13" s="1" customFormat="1" ht="13.5">
      <c r="C19" s="495" t="str">
        <f>CONCATENATE("Netto Investitionen (-) / Desinvestitionen (+) ",'Output Planbilanz'!C14)</f>
        <v>Netto Investitionen (-) / Desinvestitionen (+) Maschinen und Mobilien</v>
      </c>
      <c r="D19" s="277">
        <f>'Input Geschäftsgang'!E54+'Input Geschäftsgang'!E55</f>
        <v>0</v>
      </c>
      <c r="E19" s="278">
        <f>D19</f>
        <v>0</v>
      </c>
      <c r="F19" s="277">
        <f>'Input Geschäftsgang'!G54+'Input Geschäftsgang'!G55</f>
        <v>0</v>
      </c>
      <c r="G19" s="278"/>
      <c r="H19" s="277">
        <f>'Input Geschäftsgang'!I54+'Input Geschäftsgang'!I55</f>
        <v>0</v>
      </c>
      <c r="I19" s="278"/>
      <c r="J19" s="277">
        <f>'Input Geschäftsgang'!K54+'Input Geschäftsgang'!K55</f>
        <v>0</v>
      </c>
      <c r="K19" s="278"/>
      <c r="L19" s="277">
        <f>'Input Geschäftsgang'!M54+'Input Geschäftsgang'!M55</f>
        <v>0</v>
      </c>
      <c r="M19" s="282"/>
    </row>
    <row r="20" spans="3:13" s="1" customFormat="1" ht="13.5">
      <c r="C20" s="496" t="str">
        <f>CONCATENATE("Netto Investitionen (-) / Desinvestitionen (+) ",'Output Planbilanz'!C15)</f>
        <v xml:space="preserve">Netto Investitionen (-) / Desinvestitionen (+) Immobile Sachanlagen </v>
      </c>
      <c r="D20" s="276">
        <f>'Input Geschäftsgang'!E61+'Input Geschäftsgang'!E62</f>
        <v>0</v>
      </c>
      <c r="E20" s="275">
        <f>D20</f>
        <v>0</v>
      </c>
      <c r="F20" s="276">
        <f>'Input Geschäftsgang'!G61+'Input Geschäftsgang'!G62</f>
        <v>0</v>
      </c>
      <c r="G20" s="275"/>
      <c r="H20" s="276">
        <f>'Input Geschäftsgang'!I61+'Input Geschäftsgang'!I62</f>
        <v>0</v>
      </c>
      <c r="I20" s="275"/>
      <c r="J20" s="276">
        <f>'Input Geschäftsgang'!K61+'Input Geschäftsgang'!K62</f>
        <v>0</v>
      </c>
      <c r="K20" s="275"/>
      <c r="L20" s="276">
        <f>'Input Geschäftsgang'!M61+'Input Geschäftsgang'!M62</f>
        <v>0</v>
      </c>
      <c r="M20" s="275"/>
    </row>
    <row r="21" spans="3:13" s="1" customFormat="1" ht="14.25" thickBot="1">
      <c r="C21" s="497" t="str">
        <f>CONCATENATE("Netto Investitionen (-) / Desinvestitionen (+) ",'Output Planbilanz'!C16)</f>
        <v xml:space="preserve">Netto Investitionen (-) / Desinvestitionen (+) Immaterielle Anlagen </v>
      </c>
      <c r="D21" s="283">
        <f>'Input Geschäftsgang'!E68+'Input Geschäftsgang'!E69</f>
        <v>0</v>
      </c>
      <c r="E21" s="284">
        <f>D21</f>
        <v>0</v>
      </c>
      <c r="F21" s="283">
        <f>'Input Geschäftsgang'!G68+'Input Geschäftsgang'!G69</f>
        <v>0</v>
      </c>
      <c r="G21" s="284"/>
      <c r="H21" s="283">
        <f>'Input Geschäftsgang'!I68+'Input Geschäftsgang'!I69</f>
        <v>0</v>
      </c>
      <c r="I21" s="284"/>
      <c r="J21" s="283">
        <f>'Input Geschäftsgang'!K68+'Input Geschäftsgang'!K69</f>
        <v>0</v>
      </c>
      <c r="K21" s="284"/>
      <c r="L21" s="283">
        <f>'Input Geschäftsgang'!M68+'Input Geschäftsgang'!M69</f>
        <v>0</v>
      </c>
      <c r="M21" s="285"/>
    </row>
    <row r="22" spans="3:13" s="1" customFormat="1" thickBot="1">
      <c r="C22" s="494" t="s">
        <v>82</v>
      </c>
      <c r="D22" s="279">
        <f t="shared" ref="D22:M22" si="2">SUM(D18:D21)</f>
        <v>0</v>
      </c>
      <c r="E22" s="280">
        <f t="shared" si="2"/>
        <v>0</v>
      </c>
      <c r="F22" s="279">
        <f t="shared" si="2"/>
        <v>0</v>
      </c>
      <c r="G22" s="280">
        <f t="shared" si="2"/>
        <v>0</v>
      </c>
      <c r="H22" s="279">
        <f t="shared" si="2"/>
        <v>0</v>
      </c>
      <c r="I22" s="280">
        <f t="shared" si="2"/>
        <v>0</v>
      </c>
      <c r="J22" s="279">
        <f t="shared" si="2"/>
        <v>0</v>
      </c>
      <c r="K22" s="280">
        <f t="shared" si="2"/>
        <v>0</v>
      </c>
      <c r="L22" s="279">
        <f t="shared" si="2"/>
        <v>0</v>
      </c>
      <c r="M22" s="281">
        <f t="shared" si="2"/>
        <v>0</v>
      </c>
    </row>
    <row r="23" spans="3:13" s="3" customFormat="1" ht="13.5" hidden="1" customHeight="1">
      <c r="C23" s="498" t="s">
        <v>96</v>
      </c>
      <c r="D23" s="286"/>
      <c r="E23" s="287">
        <f>'Output Planbilanz'!D27*'Input Geschäftsgang'!E48*(1-'Input Geschäftsgang'!E49)</f>
        <v>0</v>
      </c>
      <c r="F23" s="286"/>
      <c r="G23" s="287">
        <f>'Output Planbilanz'!F27*'Input Geschäftsgang'!G48*(1-'Input Geschäftsgang'!G49)</f>
        <v>0</v>
      </c>
      <c r="H23" s="286"/>
      <c r="I23" s="287">
        <f>'Output Planbilanz'!H27*'Input Geschäftsgang'!I48*(1-'Input Geschäftsgang'!I49)</f>
        <v>0</v>
      </c>
      <c r="J23" s="286"/>
      <c r="K23" s="287">
        <f>'Output Planbilanz'!J27*'Input Geschäftsgang'!K48*(1-'Input Geschäftsgang'!K49)</f>
        <v>0</v>
      </c>
      <c r="L23" s="286"/>
      <c r="M23" s="287">
        <f>'Output Planbilanz'!L27*'Input Geschäftsgang'!M48*(1-'Input Geschäftsgang'!M49)</f>
        <v>0</v>
      </c>
    </row>
    <row r="24" spans="3:13" s="3" customFormat="1" ht="13.5" hidden="1" customHeight="1">
      <c r="C24" s="498" t="s">
        <v>97</v>
      </c>
      <c r="D24" s="286"/>
      <c r="E24" s="287">
        <f>(('Output Planbilanz'!D23-('Output Planbilanz'!D8-'Input Eröffnungsbilanz'!$K$13)+MAX('Output Planbilanz'!D23-('Output Planbilanz'!D8-'Input Eröffnungsbilanz'!$K$13)-'Output Mittelflussrechnung'!E22+'Output Planbilanz'!D27*'Input Geschäftsgang'!E48*(1-'Input Geschäftsgang'!E49),0))*('Input Geschäftsgang'!E47-'Input Geschäftsgang'!E47*'Input Geschäftsgang'!E49))/(2-'Input Geschäftsgang'!E47+'Input Geschäftsgang'!E47*'Input Geschäftsgang'!E49)</f>
        <v>0</v>
      </c>
      <c r="F24" s="286"/>
      <c r="G24" s="287">
        <f>(('Output Planbilanz'!F23-('Output Planbilanz'!F8-'Input Eröffnungsbilanz'!$K$13)+MAX('Output Planbilanz'!F23-('Output Planbilanz'!F8-'Input Eröffnungsbilanz'!$K$13)-'Output Mittelflussrechnung'!G22+'Output Planbilanz'!F27*'Input Geschäftsgang'!G48*(1-'Input Geschäftsgang'!G49),0))*('Input Geschäftsgang'!G47-'Input Geschäftsgang'!G47*'Input Geschäftsgang'!G49))/(2-'Input Geschäftsgang'!G47+'Input Geschäftsgang'!G47*'Input Geschäftsgang'!G49)</f>
        <v>0</v>
      </c>
      <c r="H24" s="286"/>
      <c r="I24" s="287">
        <f>(('Output Planbilanz'!H23-('Output Planbilanz'!H8-'Input Eröffnungsbilanz'!$K$13)+MAX('Output Planbilanz'!H23-('Output Planbilanz'!H8-'Input Eröffnungsbilanz'!$K$13)-'Output Mittelflussrechnung'!I22+'Output Planbilanz'!H27*'Input Geschäftsgang'!I48*(1-'Input Geschäftsgang'!I49),0))*('Input Geschäftsgang'!I47-'Input Geschäftsgang'!I47*'Input Geschäftsgang'!I49))/(2-'Input Geschäftsgang'!I47+'Input Geschäftsgang'!I47*'Input Geschäftsgang'!I49)</f>
        <v>0</v>
      </c>
      <c r="J24" s="286"/>
      <c r="K24" s="287">
        <f>(('Output Planbilanz'!J23-('Output Planbilanz'!J8-'Input Eröffnungsbilanz'!$K$13)+MAX('Output Planbilanz'!J23-('Output Planbilanz'!J8-'Input Eröffnungsbilanz'!$K$13)-'Output Mittelflussrechnung'!K22+'Output Planbilanz'!J27*'Input Geschäftsgang'!K48*(1-'Input Geschäftsgang'!K49),0))*('Input Geschäftsgang'!K47-'Input Geschäftsgang'!K47*'Input Geschäftsgang'!K49))/(2-'Input Geschäftsgang'!K47+'Input Geschäftsgang'!K47*'Input Geschäftsgang'!K49)</f>
        <v>0</v>
      </c>
      <c r="L24" s="286"/>
      <c r="M24" s="287">
        <f>(('Output Planbilanz'!L23-('Output Planbilanz'!L8-'Input Eröffnungsbilanz'!$K$13)+MAX('Output Planbilanz'!L23-('Output Planbilanz'!L8-'Input Eröffnungsbilanz'!$K$13)-'Output Mittelflussrechnung'!M22+'Output Planbilanz'!L27*'Input Geschäftsgang'!M48*(1-'Input Geschäftsgang'!M49),0))*('Input Geschäftsgang'!M47-'Input Geschäftsgang'!M47*'Input Geschäftsgang'!M49))/(2-'Input Geschäftsgang'!M47+'Input Geschäftsgang'!M47*'Input Geschäftsgang'!M49)</f>
        <v>0</v>
      </c>
    </row>
    <row r="25" spans="3:13" s="3" customFormat="1" ht="13.5" hidden="1" customHeight="1">
      <c r="C25" s="498" t="s">
        <v>98</v>
      </c>
      <c r="D25" s="286"/>
      <c r="E25" s="287">
        <f>IF('Output Planbilanz'!D23-('Output Planbilanz'!D8-'Input Eröffnungsbilanz'!$K$13)-'Output Mittelflussrechnung'!E22+'Output Planbilanz'!D27*'Input Geschäftsgang'!E48*(1-'Input Geschäftsgang'!E49)&gt;=0,IF(E24&gt;='Output Planbilanz'!D23*0.5*'Input Geschäftsgang'!E47*(1-'Input Geschäftsgang'!E49),0,'Output Planbilanz'!D23*0.5*'Input Geschäftsgang'!E47*(1-'Input Geschäftsgang'!E49)-E24),-(E24-'Output Planbilanz'!D23*0.5*'Input Geschäftsgang'!E47*(1-'Input Geschäftsgang'!E49)))</f>
        <v>0</v>
      </c>
      <c r="F25" s="286"/>
      <c r="G25" s="287">
        <f>IF('Output Planbilanz'!F23-('Output Planbilanz'!F8-'Input Eröffnungsbilanz'!$K$13)-'Output Mittelflussrechnung'!G22+'Output Planbilanz'!F27*'Input Geschäftsgang'!G48*(1-'Input Geschäftsgang'!G49)&gt;=0,IF(G24&gt;='Output Planbilanz'!F23*0.5*'Input Geschäftsgang'!G47*(1-'Input Geschäftsgang'!G49),0,'Output Planbilanz'!F23*0.5*'Input Geschäftsgang'!G47*(1-'Input Geschäftsgang'!G49)-G24),-(G24-'Output Planbilanz'!F23*0.5*'Input Geschäftsgang'!G47*(1-'Input Geschäftsgang'!G49)))</f>
        <v>0</v>
      </c>
      <c r="H25" s="286"/>
      <c r="I25" s="287">
        <f>IF('Output Planbilanz'!H23-('Output Planbilanz'!H8-'Input Eröffnungsbilanz'!$K$13)-'Output Mittelflussrechnung'!I22+'Output Planbilanz'!H27*'Input Geschäftsgang'!I48*(1-'Input Geschäftsgang'!I49)&gt;=0,IF(I24&gt;='Output Planbilanz'!H23*0.5*'Input Geschäftsgang'!I47*(1-'Input Geschäftsgang'!I49),0,'Output Planbilanz'!H23*0.5*'Input Geschäftsgang'!I47*(1-'Input Geschäftsgang'!I49)-I24),-(I24-'Output Planbilanz'!H23*0.5*'Input Geschäftsgang'!I47*(1-'Input Geschäftsgang'!I49)))</f>
        <v>0</v>
      </c>
      <c r="J25" s="286"/>
      <c r="K25" s="287">
        <f>IF('Output Planbilanz'!J23-('Output Planbilanz'!J8-'Input Eröffnungsbilanz'!$K$13)-'Output Mittelflussrechnung'!K22+'Output Planbilanz'!J27*'Input Geschäftsgang'!K48*(1-'Input Geschäftsgang'!K49)&gt;=0,IF(K24&gt;='Output Planbilanz'!J23*0.5*'Input Geschäftsgang'!K47*(1-'Input Geschäftsgang'!K49),0,'Output Planbilanz'!J23*0.5*'Input Geschäftsgang'!K47*(1-'Input Geschäftsgang'!K49)-K24),-(K24-'Output Planbilanz'!J23*0.5*'Input Geschäftsgang'!K47*(1-'Input Geschäftsgang'!K49)))</f>
        <v>0</v>
      </c>
      <c r="L25" s="286"/>
      <c r="M25" s="287">
        <f>IF('Output Planbilanz'!L23-('Output Planbilanz'!L8-'Input Eröffnungsbilanz'!$K$13)-'Output Mittelflussrechnung'!M22+'Output Planbilanz'!L27*'Input Geschäftsgang'!M48*(1-'Input Geschäftsgang'!M49)&gt;=0,IF(M24&gt;='Output Planbilanz'!L23*0.5*'Input Geschäftsgang'!M47*(1-'Input Geschäftsgang'!M49),0,'Output Planbilanz'!L23*0.5*'Input Geschäftsgang'!M47*(1-'Input Geschäftsgang'!M49)-M24),-(M24-'Output Planbilanz'!L23*0.5*'Input Geschäftsgang'!M47*(1-'Input Geschäftsgang'!M49)))</f>
        <v>0</v>
      </c>
    </row>
    <row r="26" spans="3:13" s="1" customFormat="1" ht="14.25" thickBot="1">
      <c r="C26" s="499" t="str">
        <f>CONCATENATE("+ ",'Output Planerfolgsrechnung'!C20)</f>
        <v>+ Finanzaufwand (Fremdkapitalzinsen)</v>
      </c>
      <c r="D26" s="288">
        <f>'Output Planerfolgsrechnung'!D20</f>
        <v>0</v>
      </c>
      <c r="E26" s="289">
        <f>SUM(E23:E25)</f>
        <v>0</v>
      </c>
      <c r="F26" s="288">
        <f>'Output Planerfolgsrechnung'!F20</f>
        <v>0</v>
      </c>
      <c r="G26" s="289">
        <f>SUM(G23:G25)</f>
        <v>0</v>
      </c>
      <c r="H26" s="288">
        <f>'Output Planerfolgsrechnung'!H20</f>
        <v>0</v>
      </c>
      <c r="I26" s="289">
        <f>SUM(I23:I25)</f>
        <v>0</v>
      </c>
      <c r="J26" s="288">
        <f>'Output Planerfolgsrechnung'!J20</f>
        <v>0</v>
      </c>
      <c r="K26" s="289">
        <f>SUM(K23:K25)</f>
        <v>0</v>
      </c>
      <c r="L26" s="288">
        <f>'Output Planerfolgsrechnung'!L20</f>
        <v>0</v>
      </c>
      <c r="M26" s="289">
        <f>SUM(M23:M25)</f>
        <v>0</v>
      </c>
    </row>
    <row r="27" spans="3:13" s="1" customFormat="1" thickBot="1">
      <c r="C27" s="494" t="s">
        <v>84</v>
      </c>
      <c r="D27" s="279">
        <f>D22+D26</f>
        <v>0</v>
      </c>
      <c r="E27" s="280">
        <f>E22-E26</f>
        <v>0</v>
      </c>
      <c r="F27" s="279">
        <f>F22+F26</f>
        <v>0</v>
      </c>
      <c r="G27" s="280">
        <f>G22-G26</f>
        <v>0</v>
      </c>
      <c r="H27" s="279">
        <f>H22+H26</f>
        <v>0</v>
      </c>
      <c r="I27" s="280">
        <f>I22-I26</f>
        <v>0</v>
      </c>
      <c r="J27" s="279">
        <f>J22+J26</f>
        <v>0</v>
      </c>
      <c r="K27" s="280">
        <f>K22-K26</f>
        <v>0</v>
      </c>
      <c r="L27" s="279">
        <f>L22+L26</f>
        <v>0</v>
      </c>
      <c r="M27" s="281">
        <f>M22-M26</f>
        <v>0</v>
      </c>
    </row>
    <row r="28" spans="3:13" s="3" customFormat="1" ht="14.25" hidden="1" customHeight="1" thickBot="1">
      <c r="C28" s="500" t="s">
        <v>99</v>
      </c>
      <c r="D28" s="286">
        <f>-('Output Planbilanz'!D8-'Input Eröffnungsbilanz'!$K$13+D22)</f>
        <v>0</v>
      </c>
      <c r="E28" s="287"/>
      <c r="F28" s="286">
        <f>-('Output Planbilanz'!F8-'Input Eröffnungsbilanz'!$K$13+F22)</f>
        <v>0</v>
      </c>
      <c r="G28" s="287"/>
      <c r="H28" s="286">
        <f>-('Output Planbilanz'!H8-'Input Eröffnungsbilanz'!$K$13+H22)</f>
        <v>0</v>
      </c>
      <c r="I28" s="287"/>
      <c r="J28" s="286">
        <f>-('Output Planbilanz'!J8-'Input Eröffnungsbilanz'!$K$13+J22)</f>
        <v>0</v>
      </c>
      <c r="K28" s="290"/>
      <c r="L28" s="286">
        <f>-('Output Planbilanz'!L8-'Input Eröffnungsbilanz'!$K$13+L22)</f>
        <v>0</v>
      </c>
      <c r="M28" s="291"/>
    </row>
    <row r="29" spans="3:13" s="1" customFormat="1" ht="13.5">
      <c r="C29" s="501" t="str">
        <f>CONCATENATE("Zu- (+) / Abnahme (-) ",'Output Planbilanz'!C23 )</f>
        <v>Zu- (+) / Abnahme (-) Kurzfristige Finanzverbindlichkeiten (Kontokorrentkredit usw.)</v>
      </c>
      <c r="D29" s="292">
        <f>'Output Planbilanz'!F23-'Output Planbilanz'!D23</f>
        <v>0</v>
      </c>
      <c r="E29" s="293"/>
      <c r="F29" s="292">
        <f>'Output Planbilanz'!H23-'Output Planbilanz'!F23</f>
        <v>0</v>
      </c>
      <c r="G29" s="293"/>
      <c r="H29" s="292">
        <f>'Output Planbilanz'!J23-'Output Planbilanz'!H23</f>
        <v>0</v>
      </c>
      <c r="I29" s="293"/>
      <c r="J29" s="292">
        <f>'Output Planbilanz'!L23-'Output Planbilanz'!J23</f>
        <v>0</v>
      </c>
      <c r="K29" s="293"/>
      <c r="L29" s="292">
        <f>'Output Planbilanz'!N23-'Output Planbilanz'!L23</f>
        <v>0</v>
      </c>
      <c r="M29" s="282"/>
    </row>
    <row r="30" spans="3:13" s="1" customFormat="1" ht="13.5">
      <c r="C30" s="464" t="str">
        <f>CONCATENATE("Zu- (+) / Abnahme (-) ",'Output Planbilanz'!C27 )</f>
        <v>Zu- (+) / Abnahme (-) Langfristige Finanzverbindlichkeiten (Hypotheken, Bank usw.)</v>
      </c>
      <c r="D30" s="276">
        <f>'Output Planbilanz'!F27-'Output Planbilanz'!D27</f>
        <v>0</v>
      </c>
      <c r="E30" s="275"/>
      <c r="F30" s="276">
        <f>'Output Planbilanz'!H27-'Output Planbilanz'!F27</f>
        <v>0</v>
      </c>
      <c r="G30" s="275"/>
      <c r="H30" s="276">
        <f>'Output Planbilanz'!J27-'Output Planbilanz'!H27</f>
        <v>0</v>
      </c>
      <c r="I30" s="275"/>
      <c r="J30" s="276">
        <f>'Output Planbilanz'!L27-'Output Planbilanz'!J27</f>
        <v>0</v>
      </c>
      <c r="K30" s="294"/>
      <c r="L30" s="276">
        <f>'Output Planbilanz'!N27-'Output Planbilanz'!L27</f>
        <v>0</v>
      </c>
      <c r="M30" s="275"/>
    </row>
    <row r="31" spans="3:13" s="1" customFormat="1" ht="14.25" thickBot="1">
      <c r="C31" s="491" t="str">
        <f>CONCATENATE("- ",'Output Planerfolgsrechnung'!C20)</f>
        <v>- Finanzaufwand (Fremdkapitalzinsen)</v>
      </c>
      <c r="D31" s="277">
        <f>-D26</f>
        <v>0</v>
      </c>
      <c r="E31" s="278"/>
      <c r="F31" s="277">
        <f>-F26</f>
        <v>0</v>
      </c>
      <c r="G31" s="278"/>
      <c r="H31" s="277">
        <f>-H26</f>
        <v>0</v>
      </c>
      <c r="I31" s="278"/>
      <c r="J31" s="277">
        <f>-J26</f>
        <v>0</v>
      </c>
      <c r="K31" s="295"/>
      <c r="L31" s="277">
        <f>-L26</f>
        <v>0</v>
      </c>
      <c r="M31" s="278"/>
    </row>
    <row r="32" spans="3:13" s="1" customFormat="1" thickBot="1">
      <c r="C32" s="492" t="s">
        <v>85</v>
      </c>
      <c r="D32" s="279">
        <f>SUM(D27,D29:D31)</f>
        <v>0</v>
      </c>
      <c r="E32" s="280">
        <f t="shared" ref="E32:M32" si="3">SUM(E27,E29:E31)</f>
        <v>0</v>
      </c>
      <c r="F32" s="279">
        <f t="shared" si="3"/>
        <v>0</v>
      </c>
      <c r="G32" s="280">
        <f t="shared" si="3"/>
        <v>0</v>
      </c>
      <c r="H32" s="279">
        <f t="shared" si="3"/>
        <v>0</v>
      </c>
      <c r="I32" s="280">
        <f t="shared" si="3"/>
        <v>0</v>
      </c>
      <c r="J32" s="279">
        <f t="shared" si="3"/>
        <v>0</v>
      </c>
      <c r="K32" s="296">
        <f t="shared" si="3"/>
        <v>0</v>
      </c>
      <c r="L32" s="279">
        <f t="shared" si="3"/>
        <v>0</v>
      </c>
      <c r="M32" s="281">
        <f t="shared" si="3"/>
        <v>0</v>
      </c>
    </row>
    <row r="33" spans="3:13" s="1" customFormat="1" ht="13.5">
      <c r="C33" s="491" t="s">
        <v>86</v>
      </c>
      <c r="D33" s="277">
        <f>'Output Planbilanz'!F31-'Output Planbilanz'!D31</f>
        <v>0</v>
      </c>
      <c r="E33" s="278"/>
      <c r="F33" s="277">
        <f>'Output Planbilanz'!H31-'Output Planbilanz'!F31</f>
        <v>0</v>
      </c>
      <c r="G33" s="278"/>
      <c r="H33" s="277">
        <f>'Output Planbilanz'!J31-'Output Planbilanz'!H31</f>
        <v>0</v>
      </c>
      <c r="I33" s="278"/>
      <c r="J33" s="277">
        <f>'Output Planbilanz'!L31-'Output Planbilanz'!J31</f>
        <v>0</v>
      </c>
      <c r="K33" s="295"/>
      <c r="L33" s="277">
        <f>'Output Planbilanz'!N31-'Output Planbilanz'!L31</f>
        <v>0</v>
      </c>
      <c r="M33" s="282"/>
    </row>
    <row r="34" spans="3:13" s="1" customFormat="1" ht="14.25" thickBot="1">
      <c r="C34" s="502" t="s">
        <v>89</v>
      </c>
      <c r="D34" s="276">
        <f>'Input Finanzierung'!D26</f>
        <v>0</v>
      </c>
      <c r="E34" s="275"/>
      <c r="F34" s="276">
        <f>'Input Finanzierung'!F26</f>
        <v>0</v>
      </c>
      <c r="G34" s="275"/>
      <c r="H34" s="276">
        <f>'Input Finanzierung'!H26</f>
        <v>0</v>
      </c>
      <c r="I34" s="275"/>
      <c r="J34" s="276">
        <f>'Input Finanzierung'!J26</f>
        <v>0</v>
      </c>
      <c r="K34" s="294"/>
      <c r="L34" s="276">
        <f>'Input Finanzierung'!L26</f>
        <v>0</v>
      </c>
      <c r="M34" s="275"/>
    </row>
    <row r="35" spans="3:13" s="1" customFormat="1" thickBot="1">
      <c r="C35" s="503" t="s">
        <v>110</v>
      </c>
      <c r="D35" s="297">
        <f>SUM(D32:D34)</f>
        <v>0</v>
      </c>
      <c r="E35" s="504"/>
      <c r="F35" s="297">
        <f>SUM(F32:F34)</f>
        <v>0</v>
      </c>
      <c r="G35" s="504"/>
      <c r="H35" s="297">
        <f>SUM(H32:H34)</f>
        <v>0</v>
      </c>
      <c r="I35" s="504"/>
      <c r="J35" s="297">
        <f>SUM(J32:J34)</f>
        <v>0</v>
      </c>
      <c r="K35" s="505"/>
      <c r="L35" s="297">
        <f>SUM(L32:L34)</f>
        <v>0</v>
      </c>
      <c r="M35" s="298"/>
    </row>
    <row r="36" spans="3:13" s="1" customFormat="1" ht="13.5">
      <c r="C36" s="2"/>
      <c r="D36" s="30"/>
      <c r="E36" s="28"/>
      <c r="F36" s="30"/>
      <c r="G36" s="30"/>
      <c r="I36" s="30"/>
      <c r="K36" s="30"/>
      <c r="M36" s="30"/>
    </row>
    <row r="37" spans="3:13" s="30" customFormat="1" ht="13.5"/>
    <row r="38" spans="3:13" s="1" customFormat="1" ht="13.5">
      <c r="C38" s="2"/>
      <c r="D38" s="30"/>
      <c r="E38" s="30"/>
      <c r="F38" s="30"/>
      <c r="G38" s="30"/>
      <c r="I38" s="30"/>
      <c r="K38" s="30"/>
      <c r="M38" s="30"/>
    </row>
    <row r="39" spans="3:13" s="1" customFormat="1" ht="13.5">
      <c r="C39" s="2"/>
      <c r="D39" s="30"/>
      <c r="E39" s="299"/>
      <c r="F39" s="30"/>
      <c r="G39" s="30"/>
      <c r="I39" s="30"/>
      <c r="K39" s="30"/>
      <c r="M39" s="30"/>
    </row>
    <row r="40" spans="3:13" s="1" customFormat="1" ht="13.5">
      <c r="C40" s="2"/>
      <c r="D40" s="30"/>
      <c r="E40" s="28"/>
      <c r="F40" s="30"/>
      <c r="G40" s="30"/>
      <c r="I40" s="30"/>
      <c r="K40" s="30"/>
      <c r="M40" s="30"/>
    </row>
    <row r="41" spans="3:13" s="1" customFormat="1" ht="13.5">
      <c r="C41" s="2"/>
      <c r="D41" s="30"/>
      <c r="E41" s="28"/>
      <c r="F41" s="30"/>
      <c r="G41" s="30"/>
      <c r="I41" s="30"/>
      <c r="K41" s="30"/>
      <c r="M41" s="30"/>
    </row>
    <row r="42" spans="3:13" s="1" customFormat="1" ht="13.5">
      <c r="C42" s="2"/>
      <c r="D42" s="30"/>
      <c r="E42" s="2"/>
      <c r="F42" s="30"/>
      <c r="G42" s="30"/>
      <c r="I42" s="30"/>
      <c r="K42" s="30"/>
      <c r="M42" s="30"/>
    </row>
    <row r="43" spans="3:13" s="1" customFormat="1" ht="13.5">
      <c r="C43" s="2"/>
      <c r="D43" s="30"/>
      <c r="E43" s="28"/>
      <c r="F43" s="30"/>
      <c r="G43" s="30"/>
      <c r="I43" s="30"/>
      <c r="K43" s="30"/>
      <c r="M43" s="30"/>
    </row>
    <row r="44" spans="3:13" s="1" customFormat="1" ht="13.5">
      <c r="C44" s="2"/>
      <c r="D44" s="30"/>
      <c r="E44" s="28"/>
      <c r="F44" s="30"/>
      <c r="G44" s="30"/>
      <c r="I44" s="30"/>
      <c r="K44" s="30"/>
      <c r="M44" s="30"/>
    </row>
    <row r="45" spans="3:13" s="1" customFormat="1" ht="13.5">
      <c r="C45" s="2"/>
      <c r="D45" s="30"/>
      <c r="E45" s="28"/>
      <c r="F45" s="30"/>
      <c r="G45" s="30"/>
      <c r="I45" s="30"/>
      <c r="K45" s="30"/>
      <c r="M45" s="30"/>
    </row>
    <row r="46" spans="3:13" s="1" customFormat="1" ht="13.5">
      <c r="C46" s="2"/>
      <c r="D46" s="30"/>
      <c r="E46" s="28"/>
      <c r="F46" s="30"/>
      <c r="G46" s="30"/>
      <c r="I46" s="30"/>
      <c r="K46" s="30"/>
      <c r="M46" s="30"/>
    </row>
    <row r="47" spans="3:13" s="1" customFormat="1" ht="13.5">
      <c r="C47" s="2"/>
      <c r="D47" s="30"/>
      <c r="E47" s="28"/>
      <c r="F47" s="30"/>
      <c r="G47" s="30"/>
      <c r="I47" s="30"/>
      <c r="K47" s="30"/>
      <c r="M47" s="30"/>
    </row>
    <row r="48" spans="3:13" s="1" customFormat="1" ht="13.5">
      <c r="C48" s="2"/>
      <c r="D48" s="30"/>
      <c r="E48" s="28"/>
      <c r="F48" s="30"/>
      <c r="G48" s="30"/>
      <c r="I48" s="30"/>
      <c r="K48" s="30"/>
      <c r="M48" s="30"/>
    </row>
    <row r="49" spans="3:13" s="1" customFormat="1" ht="13.5">
      <c r="C49" s="2"/>
      <c r="D49" s="30"/>
      <c r="E49" s="28"/>
      <c r="F49" s="30"/>
      <c r="G49" s="30"/>
      <c r="I49" s="30"/>
      <c r="K49" s="30"/>
      <c r="M49" s="30"/>
    </row>
    <row r="50" spans="3:13" s="1" customFormat="1" ht="13.5">
      <c r="C50" s="2"/>
      <c r="D50" s="30"/>
      <c r="E50" s="28"/>
      <c r="F50" s="30"/>
      <c r="G50" s="30"/>
      <c r="I50" s="30"/>
      <c r="K50" s="30"/>
      <c r="M50" s="30"/>
    </row>
    <row r="51" spans="3:13" s="1" customFormat="1" ht="13.5">
      <c r="C51" s="2"/>
      <c r="D51" s="30"/>
      <c r="E51" s="28"/>
      <c r="F51" s="30"/>
      <c r="G51" s="30"/>
      <c r="I51" s="30"/>
      <c r="K51" s="30"/>
      <c r="M51" s="30"/>
    </row>
    <row r="52" spans="3:13" s="1" customFormat="1" ht="13.5">
      <c r="C52" s="2"/>
      <c r="D52" s="30"/>
      <c r="E52" s="28"/>
      <c r="F52" s="30"/>
      <c r="G52" s="30"/>
      <c r="I52" s="30"/>
      <c r="K52" s="30"/>
      <c r="M52" s="30"/>
    </row>
    <row r="53" spans="3:13" s="1" customFormat="1" ht="13.5">
      <c r="C53" s="2"/>
      <c r="D53" s="30"/>
      <c r="E53" s="28"/>
      <c r="F53" s="30"/>
      <c r="G53" s="30"/>
      <c r="I53" s="30"/>
      <c r="K53" s="30"/>
      <c r="M53" s="30"/>
    </row>
    <row r="54" spans="3:13" s="1" customFormat="1" ht="13.5">
      <c r="C54" s="2"/>
      <c r="D54" s="30"/>
      <c r="E54" s="28"/>
      <c r="F54" s="30"/>
      <c r="G54" s="30"/>
      <c r="I54" s="30"/>
      <c r="K54" s="30"/>
      <c r="M54" s="30"/>
    </row>
    <row r="55" spans="3:13" s="1" customFormat="1" ht="13.5">
      <c r="C55" s="2"/>
      <c r="D55" s="30"/>
      <c r="E55" s="28"/>
      <c r="F55" s="30"/>
      <c r="G55" s="30"/>
      <c r="I55" s="30"/>
      <c r="K55" s="30"/>
      <c r="M55" s="30"/>
    </row>
    <row r="56" spans="3:13" s="1" customFormat="1" ht="13.5">
      <c r="C56" s="2"/>
      <c r="D56" s="30"/>
      <c r="E56" s="28"/>
      <c r="F56" s="30"/>
      <c r="G56" s="30"/>
      <c r="I56" s="30"/>
      <c r="K56" s="30"/>
      <c r="M56" s="30"/>
    </row>
    <row r="57" spans="3:13" s="1" customFormat="1" ht="13.5">
      <c r="C57" s="2"/>
      <c r="D57" s="30"/>
      <c r="E57" s="28"/>
      <c r="F57" s="30"/>
      <c r="G57" s="30"/>
      <c r="I57" s="30"/>
      <c r="K57" s="30"/>
      <c r="M57" s="30"/>
    </row>
    <row r="58" spans="3:13" s="1" customFormat="1" ht="13.5">
      <c r="C58" s="2"/>
      <c r="D58" s="30"/>
      <c r="E58" s="28"/>
      <c r="F58" s="30"/>
      <c r="G58" s="30"/>
      <c r="I58" s="30"/>
      <c r="K58" s="30"/>
      <c r="M58" s="30"/>
    </row>
    <row r="59" spans="3:13" s="1" customFormat="1" ht="13.5">
      <c r="C59" s="2"/>
      <c r="D59" s="30"/>
      <c r="E59" s="28"/>
      <c r="F59" s="30"/>
      <c r="G59" s="30"/>
      <c r="I59" s="30"/>
      <c r="K59" s="30"/>
      <c r="M59" s="30"/>
    </row>
    <row r="60" spans="3:13" s="1" customFormat="1" ht="13.5">
      <c r="C60" s="2"/>
      <c r="D60" s="30"/>
      <c r="E60" s="28"/>
      <c r="F60" s="30"/>
      <c r="G60" s="30"/>
      <c r="I60" s="30"/>
      <c r="K60" s="30"/>
      <c r="M60" s="30"/>
    </row>
    <row r="61" spans="3:13" s="1" customFormat="1" ht="13.5">
      <c r="C61" s="2"/>
      <c r="D61" s="30"/>
      <c r="E61" s="28"/>
      <c r="F61" s="30"/>
      <c r="G61" s="30"/>
      <c r="I61" s="30"/>
      <c r="K61" s="30"/>
      <c r="M61" s="30"/>
    </row>
    <row r="62" spans="3:13" s="1" customFormat="1" ht="13.5">
      <c r="C62" s="2"/>
      <c r="D62" s="30"/>
      <c r="E62" s="28"/>
      <c r="F62" s="30"/>
      <c r="G62" s="30"/>
      <c r="I62" s="30"/>
      <c r="K62" s="30"/>
      <c r="M62" s="30"/>
    </row>
    <row r="63" spans="3:13" s="1" customFormat="1" ht="13.5">
      <c r="C63" s="2"/>
      <c r="D63" s="30"/>
      <c r="E63" s="28"/>
      <c r="F63" s="30"/>
      <c r="G63" s="30"/>
      <c r="I63" s="30"/>
      <c r="K63" s="30"/>
      <c r="M63" s="30"/>
    </row>
    <row r="64" spans="3:13" s="1" customFormat="1" ht="13.5">
      <c r="C64" s="2"/>
      <c r="D64" s="30"/>
      <c r="E64" s="28"/>
      <c r="F64" s="30"/>
      <c r="G64" s="30"/>
      <c r="I64" s="30"/>
      <c r="K64" s="30"/>
      <c r="M64" s="30"/>
    </row>
    <row r="65" spans="3:13" s="1" customFormat="1" ht="13.5">
      <c r="C65" s="2"/>
      <c r="D65" s="30"/>
      <c r="E65" s="28"/>
      <c r="F65" s="30"/>
      <c r="G65" s="30"/>
      <c r="I65" s="30"/>
      <c r="K65" s="30"/>
      <c r="M65" s="30"/>
    </row>
    <row r="66" spans="3:13" s="1" customFormat="1" ht="13.5">
      <c r="C66" s="2"/>
      <c r="D66" s="30"/>
      <c r="E66" s="28"/>
      <c r="F66" s="30"/>
      <c r="G66" s="30"/>
      <c r="I66" s="30"/>
      <c r="K66" s="30"/>
      <c r="M66" s="30"/>
    </row>
    <row r="67" spans="3:13" s="1" customFormat="1" ht="13.5">
      <c r="C67" s="2"/>
      <c r="D67" s="30"/>
      <c r="E67" s="28"/>
      <c r="F67" s="30"/>
      <c r="G67" s="30"/>
      <c r="I67" s="30"/>
      <c r="K67" s="30"/>
      <c r="M67" s="30"/>
    </row>
    <row r="68" spans="3:13" s="1" customFormat="1" ht="13.5">
      <c r="C68" s="2"/>
      <c r="D68" s="30"/>
      <c r="E68" s="28"/>
      <c r="F68" s="30"/>
      <c r="G68" s="30"/>
      <c r="I68" s="30"/>
      <c r="K68" s="30"/>
      <c r="M68" s="30"/>
    </row>
    <row r="69" spans="3:13" s="1" customFormat="1" ht="13.5">
      <c r="C69" s="2"/>
      <c r="D69" s="30"/>
      <c r="E69" s="28"/>
      <c r="F69" s="30"/>
      <c r="G69" s="30"/>
      <c r="I69" s="30"/>
      <c r="K69" s="30"/>
      <c r="M69" s="30"/>
    </row>
    <row r="70" spans="3:13" s="1" customFormat="1" ht="13.5">
      <c r="C70" s="2"/>
      <c r="D70" s="30"/>
      <c r="E70" s="28"/>
      <c r="F70" s="30"/>
      <c r="G70" s="30"/>
      <c r="I70" s="30"/>
      <c r="K70" s="30"/>
      <c r="M70" s="30"/>
    </row>
    <row r="71" spans="3:13" s="1" customFormat="1" ht="13.5">
      <c r="C71" s="2"/>
      <c r="D71" s="30"/>
      <c r="E71" s="28"/>
      <c r="F71" s="30"/>
      <c r="G71" s="30"/>
      <c r="I71" s="30"/>
      <c r="K71" s="30"/>
      <c r="M71" s="30"/>
    </row>
    <row r="72" spans="3:13" s="1" customFormat="1" ht="13.5">
      <c r="C72" s="2"/>
      <c r="D72" s="30"/>
      <c r="E72" s="28"/>
      <c r="F72" s="30"/>
      <c r="G72" s="30"/>
      <c r="I72" s="30"/>
      <c r="K72" s="30"/>
      <c r="M72" s="30"/>
    </row>
    <row r="73" spans="3:13" s="1" customFormat="1" ht="13.5">
      <c r="C73" s="2"/>
      <c r="D73" s="30"/>
      <c r="E73" s="28"/>
      <c r="F73" s="30"/>
      <c r="G73" s="30"/>
      <c r="I73" s="30"/>
      <c r="K73" s="30"/>
      <c r="M73" s="30"/>
    </row>
    <row r="74" spans="3:13" s="1" customFormat="1" ht="13.5">
      <c r="C74" s="2"/>
      <c r="D74" s="30"/>
      <c r="E74" s="28"/>
      <c r="F74" s="30"/>
      <c r="G74" s="30"/>
      <c r="I74" s="30"/>
      <c r="K74" s="30"/>
      <c r="M74" s="30"/>
    </row>
    <row r="75" spans="3:13" s="1" customFormat="1" ht="13.5">
      <c r="C75" s="2"/>
      <c r="D75" s="30"/>
      <c r="E75" s="28"/>
      <c r="F75" s="30"/>
      <c r="G75" s="30"/>
      <c r="I75" s="30"/>
      <c r="K75" s="30"/>
      <c r="M75" s="30"/>
    </row>
    <row r="76" spans="3:13" s="1" customFormat="1" ht="13.5">
      <c r="C76" s="2"/>
      <c r="D76" s="30"/>
      <c r="E76" s="28"/>
      <c r="F76" s="30"/>
      <c r="G76" s="30"/>
      <c r="I76" s="30"/>
      <c r="K76" s="30"/>
      <c r="M76" s="30"/>
    </row>
    <row r="77" spans="3:13" s="1" customFormat="1" ht="13.5">
      <c r="C77" s="2"/>
      <c r="D77" s="30"/>
      <c r="E77" s="28"/>
      <c r="F77" s="30"/>
      <c r="G77" s="30"/>
      <c r="I77" s="30"/>
      <c r="K77" s="30"/>
      <c r="M77" s="30"/>
    </row>
    <row r="78" spans="3:13" s="1" customFormat="1" ht="13.5">
      <c r="C78" s="2"/>
      <c r="D78" s="30"/>
      <c r="E78" s="28"/>
      <c r="F78" s="30"/>
      <c r="G78" s="30"/>
      <c r="I78" s="30"/>
      <c r="K78" s="30"/>
      <c r="M78" s="30"/>
    </row>
    <row r="79" spans="3:13" s="1" customFormat="1" ht="13.5">
      <c r="C79" s="2"/>
      <c r="D79" s="30"/>
      <c r="E79" s="28"/>
      <c r="F79" s="30"/>
      <c r="G79" s="30"/>
      <c r="I79" s="30"/>
      <c r="K79" s="30"/>
      <c r="M79" s="30"/>
    </row>
    <row r="80" spans="3:13" s="1" customFormat="1" ht="13.5">
      <c r="C80" s="2"/>
      <c r="D80" s="30"/>
      <c r="E80" s="28"/>
      <c r="F80" s="30"/>
      <c r="G80" s="30"/>
      <c r="I80" s="30"/>
      <c r="K80" s="30"/>
      <c r="M80" s="30"/>
    </row>
    <row r="81" spans="3:13" s="1" customFormat="1" ht="13.5">
      <c r="C81" s="2"/>
      <c r="D81" s="30"/>
      <c r="E81" s="28"/>
      <c r="F81" s="30"/>
      <c r="G81" s="30"/>
      <c r="I81" s="30"/>
      <c r="K81" s="30"/>
      <c r="M81" s="30"/>
    </row>
    <row r="82" spans="3:13" s="1" customFormat="1" ht="13.5">
      <c r="C82" s="2"/>
      <c r="D82" s="30"/>
      <c r="E82" s="28"/>
      <c r="F82" s="30"/>
      <c r="G82" s="30"/>
      <c r="I82" s="30"/>
      <c r="K82" s="30"/>
      <c r="M82" s="30"/>
    </row>
    <row r="83" spans="3:13" s="1" customFormat="1" ht="13.5">
      <c r="C83" s="2"/>
      <c r="D83" s="30"/>
      <c r="E83" s="28"/>
      <c r="F83" s="30"/>
      <c r="G83" s="30"/>
      <c r="I83" s="30"/>
      <c r="K83" s="30"/>
      <c r="M83" s="30"/>
    </row>
    <row r="84" spans="3:13" s="1" customFormat="1" ht="13.5">
      <c r="C84" s="2"/>
      <c r="D84" s="30"/>
      <c r="E84" s="28"/>
      <c r="F84" s="30"/>
      <c r="G84" s="30"/>
      <c r="I84" s="30"/>
      <c r="K84" s="30"/>
      <c r="M84" s="30"/>
    </row>
    <row r="85" spans="3:13" s="1" customFormat="1" ht="13.5">
      <c r="C85" s="2"/>
      <c r="D85" s="30"/>
      <c r="E85" s="28"/>
      <c r="F85" s="30"/>
      <c r="G85" s="30"/>
      <c r="I85" s="30"/>
      <c r="K85" s="30"/>
      <c r="M85" s="30"/>
    </row>
    <row r="86" spans="3:13" s="1" customFormat="1" ht="13.5">
      <c r="C86" s="2"/>
      <c r="D86" s="30"/>
      <c r="E86" s="28"/>
      <c r="F86" s="30"/>
      <c r="G86" s="30"/>
      <c r="I86" s="30"/>
      <c r="K86" s="30"/>
      <c r="M86" s="30"/>
    </row>
    <row r="87" spans="3:13" s="1" customFormat="1" ht="13.5">
      <c r="C87" s="2"/>
      <c r="D87" s="30"/>
      <c r="E87" s="28"/>
      <c r="F87" s="30"/>
      <c r="G87" s="30"/>
      <c r="I87" s="30"/>
      <c r="K87" s="30"/>
      <c r="M87" s="30"/>
    </row>
    <row r="88" spans="3:13" s="1" customFormat="1" ht="13.5">
      <c r="C88" s="2"/>
      <c r="D88" s="30"/>
      <c r="E88" s="28"/>
      <c r="F88" s="30"/>
      <c r="G88" s="30"/>
      <c r="I88" s="30"/>
      <c r="K88" s="30"/>
      <c r="M88" s="30"/>
    </row>
    <row r="89" spans="3:13" s="1" customFormat="1" ht="13.5">
      <c r="C89" s="2"/>
      <c r="D89" s="30"/>
      <c r="E89" s="28"/>
      <c r="F89" s="30"/>
      <c r="G89" s="30"/>
      <c r="I89" s="30"/>
      <c r="K89" s="30"/>
      <c r="M89" s="30"/>
    </row>
    <row r="90" spans="3:13" s="1" customFormat="1" ht="13.5">
      <c r="C90" s="2"/>
      <c r="D90" s="30"/>
      <c r="E90" s="28"/>
      <c r="F90" s="30"/>
      <c r="G90" s="30"/>
      <c r="I90" s="30"/>
      <c r="K90" s="30"/>
      <c r="M90" s="30"/>
    </row>
    <row r="91" spans="3:13" s="1" customFormat="1" ht="13.5">
      <c r="C91" s="2"/>
      <c r="D91" s="30"/>
      <c r="E91" s="28"/>
      <c r="F91" s="30"/>
      <c r="G91" s="30"/>
      <c r="I91" s="30"/>
      <c r="K91" s="30"/>
      <c r="M91" s="30"/>
    </row>
    <row r="92" spans="3:13" s="1" customFormat="1" ht="13.5">
      <c r="C92" s="2"/>
      <c r="D92" s="30"/>
      <c r="E92" s="28"/>
      <c r="F92" s="30"/>
      <c r="G92" s="30"/>
      <c r="I92" s="30"/>
      <c r="K92" s="30"/>
      <c r="M92" s="30"/>
    </row>
    <row r="93" spans="3:13" s="1" customFormat="1" ht="13.5">
      <c r="C93" s="2"/>
      <c r="D93" s="30"/>
      <c r="E93" s="28"/>
      <c r="F93" s="30"/>
      <c r="G93" s="30"/>
      <c r="I93" s="30"/>
      <c r="K93" s="30"/>
      <c r="M93" s="30"/>
    </row>
    <row r="94" spans="3:13" s="1" customFormat="1" ht="13.5">
      <c r="C94" s="2"/>
      <c r="D94" s="30"/>
      <c r="E94" s="28"/>
      <c r="F94" s="30"/>
      <c r="G94" s="30"/>
      <c r="I94" s="30"/>
      <c r="K94" s="30"/>
      <c r="M94" s="30"/>
    </row>
    <row r="95" spans="3:13" s="1" customFormat="1" ht="13.5">
      <c r="C95" s="2"/>
      <c r="D95" s="30"/>
      <c r="E95" s="28"/>
      <c r="F95" s="30"/>
      <c r="G95" s="30"/>
      <c r="I95" s="30"/>
      <c r="K95" s="30"/>
      <c r="M95" s="30"/>
    </row>
    <row r="96" spans="3:13" s="1" customFormat="1" ht="13.5">
      <c r="C96" s="2"/>
      <c r="D96" s="30"/>
      <c r="E96" s="28"/>
      <c r="F96" s="30"/>
      <c r="G96" s="30"/>
      <c r="I96" s="30"/>
      <c r="K96" s="30"/>
      <c r="M96" s="30"/>
    </row>
    <row r="97" spans="3:13" s="1" customFormat="1" ht="13.5">
      <c r="C97" s="2"/>
      <c r="D97" s="30"/>
      <c r="E97" s="28"/>
      <c r="F97" s="30"/>
      <c r="G97" s="30"/>
      <c r="I97" s="30"/>
      <c r="K97" s="30"/>
      <c r="M97" s="30"/>
    </row>
    <row r="98" spans="3:13" s="1" customFormat="1" ht="13.5">
      <c r="C98" s="2"/>
      <c r="D98" s="30"/>
      <c r="E98" s="28"/>
      <c r="F98" s="30"/>
      <c r="G98" s="30"/>
      <c r="I98" s="30"/>
      <c r="K98" s="30"/>
      <c r="M98" s="30"/>
    </row>
    <row r="99" spans="3:13" s="1" customFormat="1" ht="13.5">
      <c r="C99" s="2"/>
      <c r="D99" s="30"/>
      <c r="E99" s="28"/>
      <c r="F99" s="30"/>
      <c r="G99" s="30"/>
      <c r="I99" s="30"/>
      <c r="K99" s="30"/>
      <c r="M99" s="30"/>
    </row>
    <row r="100" spans="3:13" s="1" customFormat="1" ht="13.5">
      <c r="C100" s="2"/>
      <c r="D100" s="30"/>
      <c r="E100" s="28"/>
      <c r="F100" s="30"/>
      <c r="G100" s="30"/>
      <c r="I100" s="30"/>
      <c r="K100" s="30"/>
      <c r="M100" s="30"/>
    </row>
    <row r="101" spans="3:13" s="1" customFormat="1" ht="13.5">
      <c r="C101" s="2"/>
      <c r="D101" s="30"/>
      <c r="E101" s="28"/>
      <c r="F101" s="30"/>
      <c r="G101" s="30"/>
      <c r="I101" s="30"/>
      <c r="K101" s="30"/>
      <c r="M101" s="30"/>
    </row>
    <row r="102" spans="3:13" s="1" customFormat="1" ht="13.5">
      <c r="C102" s="2"/>
      <c r="D102" s="30"/>
      <c r="E102" s="28"/>
      <c r="F102" s="30"/>
      <c r="G102" s="30"/>
      <c r="I102" s="30"/>
      <c r="K102" s="30"/>
      <c r="M102" s="30"/>
    </row>
    <row r="103" spans="3:13" s="1" customFormat="1" ht="13.5">
      <c r="C103" s="2"/>
      <c r="D103" s="30"/>
      <c r="E103" s="28"/>
      <c r="F103" s="30"/>
      <c r="G103" s="30"/>
      <c r="I103" s="30"/>
      <c r="K103" s="30"/>
      <c r="M103" s="30"/>
    </row>
    <row r="104" spans="3:13" s="1" customFormat="1" ht="13.5">
      <c r="C104" s="2"/>
      <c r="D104" s="30"/>
      <c r="E104" s="28"/>
      <c r="F104" s="30"/>
      <c r="G104" s="30"/>
      <c r="I104" s="30"/>
      <c r="K104" s="30"/>
      <c r="M104" s="30"/>
    </row>
    <row r="105" spans="3:13" s="1" customFormat="1" ht="13.5">
      <c r="C105" s="2"/>
      <c r="D105" s="30"/>
      <c r="E105" s="28"/>
      <c r="F105" s="30"/>
      <c r="G105" s="30"/>
      <c r="I105" s="30"/>
      <c r="K105" s="30"/>
      <c r="M105" s="30"/>
    </row>
    <row r="106" spans="3:13" s="1" customFormat="1" ht="13.5">
      <c r="C106" s="2"/>
      <c r="D106" s="30"/>
      <c r="E106" s="28"/>
      <c r="F106" s="30"/>
      <c r="G106" s="30"/>
      <c r="I106" s="30"/>
      <c r="K106" s="30"/>
      <c r="M106" s="30"/>
    </row>
    <row r="107" spans="3:13" s="1" customFormat="1" ht="13.5">
      <c r="C107" s="2"/>
      <c r="D107" s="30"/>
      <c r="E107" s="28"/>
      <c r="F107" s="30"/>
      <c r="G107" s="30"/>
      <c r="I107" s="30"/>
      <c r="K107" s="30"/>
      <c r="M107" s="30"/>
    </row>
    <row r="108" spans="3:13" s="1" customFormat="1" ht="13.5">
      <c r="C108" s="2"/>
      <c r="D108" s="30"/>
      <c r="E108" s="28"/>
      <c r="F108" s="30"/>
      <c r="G108" s="30"/>
      <c r="I108" s="30"/>
      <c r="K108" s="30"/>
      <c r="M108" s="30"/>
    </row>
    <row r="109" spans="3:13" s="1" customFormat="1" ht="13.5">
      <c r="C109" s="2"/>
      <c r="D109" s="30"/>
      <c r="E109" s="28"/>
      <c r="F109" s="30"/>
      <c r="G109" s="30"/>
      <c r="I109" s="30"/>
      <c r="K109" s="30"/>
      <c r="M109" s="30"/>
    </row>
    <row r="110" spans="3:13" s="1" customFormat="1" ht="13.5">
      <c r="C110" s="2"/>
      <c r="D110" s="30"/>
      <c r="E110" s="28"/>
      <c r="F110" s="30"/>
      <c r="G110" s="30"/>
      <c r="I110" s="30"/>
      <c r="K110" s="30"/>
      <c r="M110" s="30"/>
    </row>
    <row r="111" spans="3:13" s="1" customFormat="1" ht="13.5">
      <c r="C111" s="2"/>
      <c r="D111" s="30"/>
      <c r="E111" s="28"/>
      <c r="F111" s="30"/>
      <c r="G111" s="30"/>
      <c r="I111" s="30"/>
      <c r="K111" s="30"/>
      <c r="M111" s="30"/>
    </row>
    <row r="112" spans="3:13" s="1" customFormat="1" ht="13.5">
      <c r="C112" s="2"/>
      <c r="D112" s="30"/>
      <c r="E112" s="28"/>
      <c r="F112" s="30"/>
      <c r="G112" s="30"/>
      <c r="I112" s="30"/>
      <c r="K112" s="30"/>
      <c r="M112" s="30"/>
    </row>
    <row r="113" spans="3:13" s="1" customFormat="1" ht="13.5">
      <c r="C113" s="2"/>
      <c r="D113" s="30"/>
      <c r="E113" s="28"/>
      <c r="F113" s="30"/>
      <c r="G113" s="30"/>
      <c r="I113" s="30"/>
      <c r="K113" s="30"/>
      <c r="M113" s="30"/>
    </row>
    <row r="114" spans="3:13" s="1" customFormat="1" ht="13.5">
      <c r="C114" s="2"/>
      <c r="D114" s="30"/>
      <c r="E114" s="28"/>
      <c r="F114" s="30"/>
      <c r="G114" s="30"/>
      <c r="I114" s="30"/>
      <c r="K114" s="30"/>
      <c r="M114" s="30"/>
    </row>
    <row r="115" spans="3:13" s="1" customFormat="1" ht="13.5">
      <c r="C115" s="2"/>
      <c r="D115" s="30"/>
      <c r="E115" s="28"/>
      <c r="F115" s="30"/>
      <c r="G115" s="30"/>
      <c r="I115" s="30"/>
      <c r="K115" s="30"/>
      <c r="M115" s="30"/>
    </row>
    <row r="116" spans="3:13" s="1" customFormat="1" ht="13.5">
      <c r="C116" s="2"/>
      <c r="D116" s="30"/>
      <c r="E116" s="28"/>
      <c r="F116" s="30"/>
      <c r="G116" s="30"/>
      <c r="I116" s="30"/>
      <c r="K116" s="30"/>
      <c r="M116" s="30"/>
    </row>
    <row r="117" spans="3:13" s="1" customFormat="1" ht="13.5">
      <c r="C117" s="2"/>
      <c r="D117" s="30"/>
      <c r="E117" s="28"/>
      <c r="F117" s="30"/>
      <c r="G117" s="30"/>
      <c r="I117" s="30"/>
      <c r="K117" s="30"/>
      <c r="M117" s="30"/>
    </row>
    <row r="118" spans="3:13" s="1" customFormat="1" ht="13.5">
      <c r="C118" s="2"/>
      <c r="D118" s="30"/>
      <c r="E118" s="28"/>
      <c r="F118" s="30"/>
      <c r="G118" s="30"/>
      <c r="I118" s="30"/>
      <c r="K118" s="30"/>
      <c r="M118" s="30"/>
    </row>
    <row r="119" spans="3:13" s="1" customFormat="1" ht="13.5">
      <c r="C119" s="2"/>
      <c r="D119" s="30"/>
      <c r="E119" s="28"/>
      <c r="F119" s="30"/>
      <c r="G119" s="30"/>
      <c r="I119" s="30"/>
      <c r="K119" s="30"/>
      <c r="M119" s="30"/>
    </row>
    <row r="120" spans="3:13" s="1" customFormat="1" ht="13.5">
      <c r="C120" s="2"/>
      <c r="D120" s="30"/>
      <c r="E120" s="28"/>
      <c r="F120" s="30"/>
      <c r="G120" s="30"/>
      <c r="I120" s="30"/>
      <c r="K120" s="30"/>
      <c r="M120" s="30"/>
    </row>
    <row r="121" spans="3:13" s="1" customFormat="1" ht="13.5">
      <c r="C121" s="2"/>
      <c r="D121" s="30"/>
      <c r="E121" s="28"/>
      <c r="F121" s="30"/>
      <c r="G121" s="30"/>
      <c r="I121" s="30"/>
      <c r="K121" s="30"/>
      <c r="M121" s="30"/>
    </row>
    <row r="122" spans="3:13" s="1" customFormat="1" ht="13.5">
      <c r="C122" s="2"/>
      <c r="D122" s="30"/>
      <c r="E122" s="28"/>
      <c r="F122" s="30"/>
      <c r="G122" s="30"/>
      <c r="I122" s="30"/>
      <c r="K122" s="30"/>
      <c r="M122" s="30"/>
    </row>
    <row r="123" spans="3:13" s="1" customFormat="1" ht="13.5">
      <c r="C123" s="2"/>
      <c r="D123" s="30"/>
      <c r="E123" s="28"/>
      <c r="F123" s="30"/>
      <c r="G123" s="30"/>
      <c r="I123" s="30"/>
      <c r="K123" s="30"/>
      <c r="M123" s="30"/>
    </row>
    <row r="124" spans="3:13" s="1" customFormat="1" ht="13.5">
      <c r="C124" s="2"/>
      <c r="D124" s="30"/>
      <c r="E124" s="28"/>
      <c r="F124" s="30"/>
      <c r="G124" s="30"/>
      <c r="I124" s="30"/>
      <c r="K124" s="30"/>
      <c r="M124" s="30"/>
    </row>
    <row r="125" spans="3:13" s="1" customFormat="1" ht="13.5">
      <c r="C125" s="2"/>
      <c r="D125" s="30"/>
      <c r="E125" s="28"/>
      <c r="F125" s="30"/>
      <c r="G125" s="30"/>
      <c r="I125" s="30"/>
      <c r="K125" s="30"/>
      <c r="M125" s="30"/>
    </row>
    <row r="126" spans="3:13" s="1" customFormat="1" ht="13.5">
      <c r="C126" s="2"/>
      <c r="D126" s="30"/>
      <c r="E126" s="28"/>
      <c r="F126" s="30"/>
      <c r="G126" s="30"/>
      <c r="I126" s="30"/>
      <c r="K126" s="30"/>
      <c r="M126" s="30"/>
    </row>
    <row r="127" spans="3:13" s="1" customFormat="1" ht="13.5">
      <c r="C127" s="2"/>
      <c r="D127" s="30"/>
      <c r="E127" s="28"/>
      <c r="F127" s="30"/>
      <c r="G127" s="30"/>
      <c r="I127" s="30"/>
      <c r="K127" s="30"/>
      <c r="M127" s="30"/>
    </row>
    <row r="128" spans="3:13" s="1" customFormat="1" ht="13.5">
      <c r="C128" s="2"/>
      <c r="D128" s="30"/>
      <c r="E128" s="28"/>
      <c r="F128" s="30"/>
      <c r="G128" s="30"/>
      <c r="I128" s="30"/>
      <c r="K128" s="30"/>
      <c r="M128" s="30"/>
    </row>
    <row r="129" spans="3:13" s="1" customFormat="1" ht="13.5">
      <c r="C129" s="2"/>
      <c r="D129" s="30"/>
      <c r="E129" s="28"/>
      <c r="F129" s="30"/>
      <c r="G129" s="30"/>
      <c r="I129" s="30"/>
      <c r="K129" s="30"/>
      <c r="M129" s="30"/>
    </row>
    <row r="130" spans="3:13" s="1" customFormat="1" ht="13.5">
      <c r="C130" s="2"/>
      <c r="D130" s="30"/>
      <c r="E130" s="28"/>
      <c r="F130" s="30"/>
      <c r="G130" s="30"/>
      <c r="I130" s="30"/>
      <c r="K130" s="30"/>
      <c r="M130" s="30"/>
    </row>
    <row r="131" spans="3:13" s="1" customFormat="1" ht="13.5">
      <c r="C131" s="2"/>
      <c r="D131" s="30"/>
      <c r="E131" s="28"/>
      <c r="F131" s="30"/>
      <c r="G131" s="30"/>
      <c r="I131" s="30"/>
      <c r="K131" s="30"/>
      <c r="M131" s="30"/>
    </row>
    <row r="132" spans="3:13" s="1" customFormat="1" ht="13.5">
      <c r="C132" s="2"/>
      <c r="D132" s="30"/>
      <c r="E132" s="28"/>
      <c r="F132" s="30"/>
      <c r="G132" s="30"/>
      <c r="I132" s="30"/>
      <c r="K132" s="30"/>
      <c r="M132" s="30"/>
    </row>
    <row r="133" spans="3:13" s="1" customFormat="1" ht="13.5">
      <c r="C133" s="2"/>
      <c r="D133" s="30"/>
      <c r="E133" s="28"/>
      <c r="F133" s="30"/>
      <c r="G133" s="30"/>
      <c r="I133" s="30"/>
      <c r="K133" s="30"/>
      <c r="M133" s="30"/>
    </row>
    <row r="134" spans="3:13" s="1" customFormat="1" ht="13.5">
      <c r="C134" s="2"/>
      <c r="D134" s="30"/>
      <c r="E134" s="28"/>
      <c r="F134" s="30"/>
      <c r="G134" s="30"/>
      <c r="I134" s="30"/>
      <c r="K134" s="30"/>
      <c r="M134" s="30"/>
    </row>
    <row r="135" spans="3:13" s="1" customFormat="1" ht="13.5">
      <c r="C135" s="2"/>
      <c r="D135" s="30"/>
      <c r="E135" s="28"/>
      <c r="F135" s="30"/>
      <c r="G135" s="30"/>
      <c r="I135" s="30"/>
      <c r="K135" s="30"/>
      <c r="M135" s="30"/>
    </row>
    <row r="136" spans="3:13" s="1" customFormat="1" ht="13.5">
      <c r="C136" s="2"/>
      <c r="D136" s="30"/>
      <c r="E136" s="28"/>
      <c r="F136" s="30"/>
      <c r="G136" s="30"/>
      <c r="I136" s="30"/>
      <c r="K136" s="30"/>
      <c r="M136" s="30"/>
    </row>
    <row r="137" spans="3:13" s="1" customFormat="1" ht="13.5">
      <c r="C137" s="2"/>
      <c r="D137" s="30"/>
      <c r="E137" s="28"/>
      <c r="F137" s="30"/>
      <c r="G137" s="30"/>
      <c r="I137" s="30"/>
      <c r="K137" s="30"/>
      <c r="M137" s="30"/>
    </row>
    <row r="138" spans="3:13" s="1" customFormat="1" ht="13.5">
      <c r="C138" s="2"/>
      <c r="D138" s="30"/>
      <c r="E138" s="28"/>
      <c r="F138" s="30"/>
      <c r="G138" s="30"/>
      <c r="I138" s="30"/>
      <c r="K138" s="30"/>
      <c r="M138" s="30"/>
    </row>
    <row r="139" spans="3:13" s="1" customFormat="1" ht="13.5">
      <c r="C139" s="2"/>
      <c r="D139" s="30"/>
      <c r="E139" s="28"/>
      <c r="F139" s="30"/>
      <c r="G139" s="30"/>
      <c r="I139" s="30"/>
      <c r="K139" s="30"/>
      <c r="M139" s="30"/>
    </row>
    <row r="140" spans="3:13" s="1" customFormat="1" ht="13.5">
      <c r="C140" s="2"/>
      <c r="D140" s="30"/>
      <c r="E140" s="28"/>
      <c r="F140" s="30"/>
      <c r="G140" s="30"/>
      <c r="I140" s="30"/>
      <c r="K140" s="30"/>
      <c r="M140" s="30"/>
    </row>
    <row r="141" spans="3:13" s="1" customFormat="1" ht="13.5">
      <c r="C141" s="2"/>
      <c r="D141" s="30"/>
      <c r="E141" s="28"/>
      <c r="F141" s="30"/>
      <c r="G141" s="30"/>
      <c r="I141" s="30"/>
      <c r="K141" s="30"/>
      <c r="M141" s="30"/>
    </row>
    <row r="142" spans="3:13" s="1" customFormat="1" ht="13.5">
      <c r="C142" s="2"/>
      <c r="D142" s="30"/>
      <c r="E142" s="28"/>
      <c r="F142" s="30"/>
      <c r="G142" s="30"/>
      <c r="I142" s="30"/>
      <c r="K142" s="30"/>
      <c r="M142" s="30"/>
    </row>
    <row r="143" spans="3:13" s="1" customFormat="1" ht="13.5">
      <c r="C143" s="2"/>
      <c r="D143" s="30"/>
      <c r="E143" s="28"/>
      <c r="F143" s="30"/>
      <c r="G143" s="30"/>
      <c r="I143" s="30"/>
      <c r="K143" s="30"/>
      <c r="M143" s="30"/>
    </row>
    <row r="144" spans="3:13" s="1" customFormat="1" ht="13.5">
      <c r="C144" s="2"/>
      <c r="D144" s="30"/>
      <c r="E144" s="28"/>
      <c r="F144" s="30"/>
      <c r="G144" s="30"/>
      <c r="I144" s="30"/>
      <c r="K144" s="30"/>
      <c r="M144" s="30"/>
    </row>
    <row r="145" spans="3:13" s="1" customFormat="1" ht="13.5">
      <c r="C145" s="2"/>
      <c r="D145" s="30"/>
      <c r="E145" s="28"/>
      <c r="F145" s="30"/>
      <c r="G145" s="30"/>
      <c r="I145" s="30"/>
      <c r="K145" s="30"/>
      <c r="M145" s="30"/>
    </row>
    <row r="146" spans="3:13" s="1" customFormat="1" ht="13.5">
      <c r="C146" s="2"/>
      <c r="D146" s="30"/>
      <c r="E146" s="28"/>
      <c r="F146" s="30"/>
      <c r="G146" s="30"/>
      <c r="I146" s="30"/>
      <c r="K146" s="30"/>
      <c r="M146" s="30"/>
    </row>
    <row r="147" spans="3:13" s="1" customFormat="1" ht="13.5">
      <c r="C147" s="2"/>
      <c r="D147" s="30"/>
      <c r="E147" s="28"/>
      <c r="F147" s="30"/>
      <c r="G147" s="30"/>
      <c r="I147" s="30"/>
      <c r="K147" s="30"/>
      <c r="M147" s="30"/>
    </row>
    <row r="148" spans="3:13" s="1" customFormat="1" ht="13.5">
      <c r="C148" s="2"/>
      <c r="D148" s="30"/>
      <c r="E148" s="28"/>
      <c r="F148" s="30"/>
      <c r="G148" s="30"/>
      <c r="I148" s="30"/>
      <c r="K148" s="30"/>
      <c r="M148" s="30"/>
    </row>
    <row r="149" spans="3:13" s="1" customFormat="1" ht="13.5">
      <c r="C149" s="2"/>
      <c r="D149" s="30"/>
      <c r="E149" s="28"/>
      <c r="F149" s="30"/>
      <c r="G149" s="30"/>
      <c r="I149" s="30"/>
      <c r="K149" s="30"/>
      <c r="M149" s="30"/>
    </row>
    <row r="150" spans="3:13" s="1" customFormat="1" ht="13.5">
      <c r="C150" s="2"/>
      <c r="D150" s="30"/>
      <c r="E150" s="28"/>
      <c r="F150" s="30"/>
      <c r="G150" s="30"/>
      <c r="I150" s="30"/>
      <c r="K150" s="30"/>
      <c r="M150" s="30"/>
    </row>
    <row r="151" spans="3:13" s="1" customFormat="1" ht="13.5">
      <c r="C151" s="2"/>
      <c r="D151" s="30"/>
      <c r="E151" s="28"/>
      <c r="F151" s="30"/>
      <c r="G151" s="30"/>
      <c r="I151" s="30"/>
      <c r="K151" s="30"/>
      <c r="M151" s="30"/>
    </row>
    <row r="152" spans="3:13" s="1" customFormat="1" ht="13.5">
      <c r="C152" s="2"/>
      <c r="D152" s="30"/>
      <c r="E152" s="28"/>
      <c r="F152" s="30"/>
      <c r="G152" s="30"/>
      <c r="I152" s="30"/>
      <c r="K152" s="30"/>
      <c r="M152" s="30"/>
    </row>
    <row r="153" spans="3:13" s="1" customFormat="1" ht="13.5">
      <c r="C153" s="2"/>
      <c r="D153" s="30"/>
      <c r="E153" s="28"/>
      <c r="F153" s="30"/>
      <c r="G153" s="30"/>
      <c r="I153" s="30"/>
      <c r="K153" s="30"/>
      <c r="M153" s="30"/>
    </row>
    <row r="154" spans="3:13" s="1" customFormat="1" ht="13.5">
      <c r="C154" s="2"/>
      <c r="D154" s="30"/>
      <c r="E154" s="28"/>
      <c r="F154" s="30"/>
      <c r="G154" s="30"/>
      <c r="I154" s="30"/>
      <c r="K154" s="30"/>
      <c r="M154" s="30"/>
    </row>
    <row r="155" spans="3:13" s="1" customFormat="1" ht="13.5">
      <c r="C155" s="2"/>
      <c r="D155" s="30"/>
      <c r="E155" s="28"/>
      <c r="F155" s="30"/>
      <c r="G155" s="30"/>
      <c r="I155" s="30"/>
      <c r="K155" s="30"/>
      <c r="M155" s="30"/>
    </row>
    <row r="156" spans="3:13" s="1" customFormat="1" ht="13.5">
      <c r="C156" s="2"/>
      <c r="D156" s="30"/>
      <c r="E156" s="28"/>
      <c r="F156" s="30"/>
      <c r="G156" s="30"/>
      <c r="I156" s="30"/>
      <c r="K156" s="30"/>
      <c r="M156" s="30"/>
    </row>
    <row r="157" spans="3:13" s="1" customFormat="1" ht="13.5">
      <c r="C157" s="2"/>
      <c r="D157" s="30"/>
      <c r="E157" s="28"/>
      <c r="F157" s="30"/>
      <c r="G157" s="30"/>
      <c r="I157" s="30"/>
      <c r="K157" s="30"/>
      <c r="M157" s="30"/>
    </row>
    <row r="158" spans="3:13" s="1" customFormat="1" ht="13.5">
      <c r="C158" s="2"/>
      <c r="D158" s="30"/>
      <c r="E158" s="28"/>
      <c r="F158" s="30"/>
      <c r="G158" s="30"/>
      <c r="I158" s="30"/>
      <c r="K158" s="30"/>
      <c r="M158" s="30"/>
    </row>
    <row r="159" spans="3:13" s="1" customFormat="1" ht="13.5">
      <c r="C159" s="2"/>
      <c r="D159" s="30"/>
      <c r="E159" s="28"/>
      <c r="F159" s="30"/>
      <c r="G159" s="30"/>
      <c r="I159" s="30"/>
      <c r="K159" s="30"/>
      <c r="M159" s="30"/>
    </row>
    <row r="160" spans="3:13" s="1" customFormat="1" ht="13.5">
      <c r="C160" s="2"/>
      <c r="D160" s="30"/>
      <c r="E160" s="28"/>
      <c r="F160" s="30"/>
      <c r="G160" s="30"/>
      <c r="I160" s="30"/>
      <c r="K160" s="30"/>
      <c r="M160" s="30"/>
    </row>
    <row r="161" spans="3:13" s="1" customFormat="1" ht="13.5">
      <c r="C161" s="2"/>
      <c r="D161" s="30"/>
      <c r="E161" s="28"/>
      <c r="F161" s="30"/>
      <c r="G161" s="30"/>
      <c r="I161" s="30"/>
      <c r="K161" s="30"/>
      <c r="M161" s="30"/>
    </row>
    <row r="162" spans="3:13" s="1" customFormat="1" ht="13.5">
      <c r="C162" s="2"/>
      <c r="D162" s="30"/>
      <c r="E162" s="28"/>
      <c r="F162" s="30"/>
      <c r="G162" s="30"/>
      <c r="I162" s="30"/>
      <c r="K162" s="30"/>
      <c r="M162" s="30"/>
    </row>
    <row r="163" spans="3:13" s="1" customFormat="1" ht="13.5">
      <c r="C163" s="2"/>
      <c r="D163" s="30"/>
      <c r="E163" s="28"/>
      <c r="F163" s="30"/>
      <c r="G163" s="30"/>
      <c r="I163" s="30"/>
      <c r="K163" s="30"/>
      <c r="M163" s="30"/>
    </row>
    <row r="164" spans="3:13" s="1" customFormat="1" ht="13.5">
      <c r="C164" s="2"/>
      <c r="D164" s="30"/>
      <c r="E164" s="28"/>
      <c r="F164" s="30"/>
      <c r="G164" s="30"/>
      <c r="I164" s="30"/>
      <c r="K164" s="30"/>
      <c r="M164" s="30"/>
    </row>
    <row r="165" spans="3:13" s="1" customFormat="1" ht="13.5">
      <c r="C165" s="2"/>
      <c r="D165" s="30"/>
      <c r="E165" s="28"/>
      <c r="F165" s="30"/>
      <c r="G165" s="30"/>
      <c r="I165" s="30"/>
      <c r="K165" s="30"/>
      <c r="M165" s="30"/>
    </row>
    <row r="166" spans="3:13" s="1" customFormat="1" ht="13.5">
      <c r="C166" s="2"/>
      <c r="D166" s="30"/>
      <c r="E166" s="28"/>
      <c r="F166" s="30"/>
      <c r="G166" s="30"/>
      <c r="I166" s="30"/>
      <c r="K166" s="30"/>
      <c r="M166" s="30"/>
    </row>
    <row r="167" spans="3:13" s="1" customFormat="1" ht="13.5">
      <c r="C167" s="2"/>
      <c r="D167" s="30"/>
      <c r="E167" s="28"/>
      <c r="F167" s="30"/>
      <c r="G167" s="30"/>
      <c r="I167" s="30"/>
      <c r="K167" s="30"/>
      <c r="M167" s="30"/>
    </row>
    <row r="168" spans="3:13" s="1" customFormat="1" ht="13.5">
      <c r="C168" s="2"/>
      <c r="D168" s="30"/>
      <c r="E168" s="28"/>
      <c r="F168" s="30"/>
      <c r="G168" s="30"/>
      <c r="I168" s="30"/>
      <c r="K168" s="30"/>
      <c r="M168" s="30"/>
    </row>
    <row r="169" spans="3:13" s="1" customFormat="1" ht="13.5">
      <c r="C169" s="2"/>
      <c r="D169" s="30"/>
      <c r="E169" s="28"/>
      <c r="F169" s="30"/>
      <c r="G169" s="30"/>
      <c r="I169" s="30"/>
      <c r="K169" s="30"/>
      <c r="M169" s="30"/>
    </row>
    <row r="170" spans="3:13" s="1" customFormat="1" ht="13.5">
      <c r="C170" s="2"/>
      <c r="D170" s="30"/>
      <c r="E170" s="28"/>
      <c r="F170" s="30"/>
      <c r="G170" s="30"/>
      <c r="I170" s="30"/>
      <c r="K170" s="30"/>
      <c r="M170" s="30"/>
    </row>
    <row r="171" spans="3:13" s="1" customFormat="1" ht="13.5">
      <c r="C171" s="2"/>
      <c r="D171" s="30"/>
      <c r="E171" s="28"/>
      <c r="F171" s="30"/>
      <c r="G171" s="30"/>
      <c r="I171" s="30"/>
      <c r="K171" s="30"/>
      <c r="M171" s="30"/>
    </row>
    <row r="172" spans="3:13" s="1" customFormat="1" ht="13.5">
      <c r="C172" s="2"/>
      <c r="D172" s="30"/>
      <c r="E172" s="28"/>
      <c r="F172" s="30"/>
      <c r="G172" s="30"/>
      <c r="I172" s="30"/>
      <c r="K172" s="30"/>
      <c r="M172" s="30"/>
    </row>
    <row r="173" spans="3:13" s="1" customFormat="1" ht="13.5">
      <c r="C173" s="2"/>
      <c r="D173" s="30"/>
      <c r="E173" s="28"/>
      <c r="F173" s="30"/>
      <c r="G173" s="30"/>
      <c r="I173" s="30"/>
      <c r="K173" s="30"/>
      <c r="M173" s="30"/>
    </row>
    <row r="174" spans="3:13" s="1" customFormat="1" ht="13.5">
      <c r="C174" s="2"/>
      <c r="D174" s="30"/>
      <c r="E174" s="28"/>
      <c r="F174" s="30"/>
      <c r="G174" s="30"/>
      <c r="I174" s="30"/>
      <c r="K174" s="30"/>
      <c r="M174" s="30"/>
    </row>
    <row r="175" spans="3:13" s="1" customFormat="1" ht="13.5">
      <c r="C175" s="2"/>
      <c r="D175" s="30"/>
      <c r="E175" s="28"/>
      <c r="F175" s="30"/>
      <c r="G175" s="30"/>
      <c r="I175" s="30"/>
      <c r="K175" s="30"/>
      <c r="M175" s="30"/>
    </row>
    <row r="176" spans="3:13" s="1" customFormat="1" ht="13.5">
      <c r="C176" s="2"/>
      <c r="D176" s="30"/>
      <c r="E176" s="28"/>
      <c r="F176" s="30"/>
      <c r="G176" s="30"/>
      <c r="I176" s="30"/>
      <c r="K176" s="30"/>
      <c r="M176" s="30"/>
    </row>
    <row r="177" spans="3:13" s="1" customFormat="1" ht="13.5">
      <c r="C177" s="2"/>
      <c r="D177" s="30"/>
      <c r="E177" s="28"/>
      <c r="F177" s="30"/>
      <c r="G177" s="30"/>
      <c r="I177" s="30"/>
      <c r="K177" s="30"/>
      <c r="M177" s="30"/>
    </row>
    <row r="178" spans="3:13" s="1" customFormat="1" ht="13.5">
      <c r="C178" s="2"/>
      <c r="D178" s="30"/>
      <c r="E178" s="28"/>
      <c r="F178" s="30"/>
      <c r="G178" s="30"/>
      <c r="I178" s="30"/>
      <c r="K178" s="30"/>
      <c r="M178" s="30"/>
    </row>
    <row r="179" spans="3:13" s="1" customFormat="1" ht="13.5">
      <c r="C179" s="2"/>
      <c r="D179" s="30"/>
      <c r="E179" s="28"/>
      <c r="F179" s="30"/>
      <c r="G179" s="30"/>
      <c r="I179" s="30"/>
      <c r="K179" s="30"/>
      <c r="M179" s="30"/>
    </row>
    <row r="180" spans="3:13" s="1" customFormat="1" ht="13.5">
      <c r="C180" s="2"/>
      <c r="D180" s="30"/>
      <c r="E180" s="28"/>
      <c r="F180" s="30"/>
      <c r="G180" s="30"/>
      <c r="I180" s="30"/>
      <c r="K180" s="30"/>
      <c r="M180" s="30"/>
    </row>
    <row r="181" spans="3:13" s="1" customFormat="1" ht="13.5">
      <c r="C181" s="2"/>
      <c r="D181" s="30"/>
      <c r="E181" s="28"/>
      <c r="F181" s="30"/>
      <c r="G181" s="30"/>
      <c r="I181" s="30"/>
      <c r="K181" s="30"/>
      <c r="M181" s="30"/>
    </row>
    <row r="182" spans="3:13" s="1" customFormat="1" ht="13.5">
      <c r="C182" s="2"/>
      <c r="D182" s="30"/>
      <c r="E182" s="28"/>
      <c r="F182" s="30"/>
      <c r="G182" s="30"/>
      <c r="I182" s="30"/>
      <c r="K182" s="30"/>
      <c r="M182" s="30"/>
    </row>
    <row r="183" spans="3:13" s="1" customFormat="1" ht="13.5">
      <c r="C183" s="2"/>
      <c r="D183" s="30"/>
      <c r="E183" s="28"/>
      <c r="F183" s="30"/>
      <c r="G183" s="30"/>
      <c r="I183" s="30"/>
      <c r="K183" s="30"/>
      <c r="M183" s="30"/>
    </row>
    <row r="184" spans="3:13" s="1" customFormat="1" ht="13.5">
      <c r="C184" s="2"/>
      <c r="D184" s="30"/>
      <c r="E184" s="28"/>
      <c r="F184" s="30"/>
      <c r="G184" s="30"/>
      <c r="I184" s="30"/>
      <c r="K184" s="30"/>
      <c r="M184" s="30"/>
    </row>
    <row r="185" spans="3:13" s="1" customFormat="1" ht="13.5">
      <c r="C185" s="2"/>
      <c r="D185" s="30"/>
      <c r="E185" s="28"/>
      <c r="F185" s="30"/>
      <c r="G185" s="30"/>
      <c r="I185" s="30"/>
      <c r="K185" s="30"/>
      <c r="M185" s="30"/>
    </row>
    <row r="186" spans="3:13" s="1" customFormat="1" ht="13.5">
      <c r="C186" s="2"/>
      <c r="D186" s="30"/>
      <c r="E186" s="28"/>
      <c r="F186" s="30"/>
      <c r="G186" s="30"/>
      <c r="I186" s="30"/>
      <c r="K186" s="30"/>
      <c r="M186" s="30"/>
    </row>
    <row r="187" spans="3:13" s="1" customFormat="1" ht="13.5">
      <c r="C187" s="2"/>
      <c r="D187" s="30"/>
      <c r="E187" s="28"/>
      <c r="F187" s="30"/>
      <c r="G187" s="30"/>
      <c r="I187" s="30"/>
      <c r="K187" s="30"/>
      <c r="M187" s="30"/>
    </row>
    <row r="188" spans="3:13" s="1" customFormat="1" ht="13.5">
      <c r="C188" s="2"/>
      <c r="D188" s="30"/>
      <c r="E188" s="28"/>
      <c r="F188" s="30"/>
      <c r="G188" s="30"/>
      <c r="I188" s="30"/>
      <c r="K188" s="30"/>
      <c r="M188" s="30"/>
    </row>
    <row r="189" spans="3:13" s="1" customFormat="1" ht="13.5">
      <c r="C189" s="2"/>
      <c r="D189" s="30"/>
      <c r="E189" s="28"/>
      <c r="F189" s="30"/>
      <c r="G189" s="30"/>
      <c r="I189" s="30"/>
      <c r="K189" s="30"/>
      <c r="M189" s="30"/>
    </row>
    <row r="190" spans="3:13" s="1" customFormat="1" ht="13.5">
      <c r="C190" s="2"/>
      <c r="D190" s="30"/>
      <c r="E190" s="28"/>
      <c r="F190" s="30"/>
      <c r="G190" s="30"/>
      <c r="I190" s="30"/>
      <c r="K190" s="30"/>
      <c r="M190" s="30"/>
    </row>
    <row r="191" spans="3:13" s="1" customFormat="1" ht="13.5">
      <c r="C191" s="2"/>
      <c r="D191" s="30"/>
      <c r="E191" s="28"/>
      <c r="F191" s="30"/>
      <c r="G191" s="30"/>
      <c r="I191" s="30"/>
      <c r="K191" s="30"/>
      <c r="M191" s="30"/>
    </row>
    <row r="192" spans="3:13" s="1" customFormat="1" ht="13.5">
      <c r="C192" s="2"/>
      <c r="D192" s="30"/>
      <c r="E192" s="28"/>
      <c r="F192" s="30"/>
      <c r="G192" s="30"/>
      <c r="I192" s="30"/>
      <c r="K192" s="30"/>
      <c r="M192" s="30"/>
    </row>
    <row r="193" spans="3:13" s="1" customFormat="1" ht="13.5">
      <c r="C193" s="2"/>
      <c r="D193" s="30"/>
      <c r="E193" s="28"/>
      <c r="F193" s="30"/>
      <c r="G193" s="30"/>
      <c r="I193" s="30"/>
      <c r="K193" s="30"/>
      <c r="M193" s="30"/>
    </row>
    <row r="194" spans="3:13" s="1" customFormat="1" ht="13.5">
      <c r="C194" s="2"/>
      <c r="D194" s="30"/>
      <c r="E194" s="28"/>
      <c r="F194" s="30"/>
      <c r="G194" s="30"/>
      <c r="I194" s="30"/>
      <c r="K194" s="30"/>
      <c r="M194" s="30"/>
    </row>
    <row r="195" spans="3:13" s="1" customFormat="1" ht="13.5">
      <c r="C195" s="2"/>
      <c r="D195" s="30"/>
      <c r="E195" s="28"/>
      <c r="F195" s="30"/>
      <c r="G195" s="30"/>
      <c r="I195" s="30"/>
      <c r="K195" s="30"/>
      <c r="M195" s="30"/>
    </row>
    <row r="196" spans="3:13" s="1" customFormat="1" ht="13.5">
      <c r="C196" s="2"/>
      <c r="D196" s="30"/>
      <c r="E196" s="28"/>
      <c r="F196" s="30"/>
      <c r="G196" s="30"/>
      <c r="I196" s="30"/>
      <c r="K196" s="30"/>
      <c r="M196" s="30"/>
    </row>
    <row r="197" spans="3:13" s="1" customFormat="1" ht="13.5">
      <c r="C197" s="2"/>
      <c r="D197" s="30"/>
      <c r="E197" s="28"/>
      <c r="F197" s="30"/>
      <c r="G197" s="30"/>
      <c r="I197" s="30"/>
      <c r="K197" s="30"/>
      <c r="M197" s="30"/>
    </row>
    <row r="198" spans="3:13" s="1" customFormat="1" ht="13.5">
      <c r="C198" s="2"/>
      <c r="D198" s="30"/>
      <c r="E198" s="28"/>
      <c r="F198" s="30"/>
      <c r="G198" s="30"/>
      <c r="I198" s="30"/>
      <c r="K198" s="30"/>
      <c r="M198" s="30"/>
    </row>
    <row r="199" spans="3:13" s="1" customFormat="1" ht="13.5">
      <c r="C199" s="2"/>
      <c r="D199" s="30"/>
      <c r="E199" s="28"/>
      <c r="F199" s="30"/>
      <c r="G199" s="30"/>
      <c r="I199" s="30"/>
      <c r="K199" s="30"/>
      <c r="M199" s="30"/>
    </row>
    <row r="200" spans="3:13" s="1" customFormat="1" ht="13.5">
      <c r="C200" s="2"/>
      <c r="D200" s="30"/>
      <c r="E200" s="28"/>
      <c r="F200" s="30"/>
      <c r="G200" s="30"/>
      <c r="I200" s="30"/>
      <c r="K200" s="30"/>
      <c r="M200" s="30"/>
    </row>
    <row r="201" spans="3:13" s="1" customFormat="1" ht="13.5">
      <c r="C201" s="2"/>
      <c r="D201" s="30"/>
      <c r="E201" s="28"/>
      <c r="F201" s="30"/>
      <c r="G201" s="30"/>
      <c r="I201" s="30"/>
      <c r="K201" s="30"/>
      <c r="M201" s="30"/>
    </row>
    <row r="202" spans="3:13" s="1" customFormat="1" ht="13.5">
      <c r="C202" s="2"/>
      <c r="D202" s="30"/>
      <c r="E202" s="28"/>
      <c r="F202" s="30"/>
      <c r="G202" s="30"/>
      <c r="I202" s="30"/>
      <c r="K202" s="30"/>
      <c r="M202" s="30"/>
    </row>
    <row r="203" spans="3:13" s="1" customFormat="1" ht="13.5">
      <c r="C203" s="2"/>
      <c r="D203" s="30"/>
      <c r="E203" s="28"/>
      <c r="F203" s="30"/>
      <c r="G203" s="30"/>
      <c r="I203" s="30"/>
      <c r="K203" s="30"/>
      <c r="M203" s="30"/>
    </row>
    <row r="204" spans="3:13" s="1" customFormat="1" ht="13.5">
      <c r="C204" s="2"/>
      <c r="D204" s="30"/>
      <c r="E204" s="28"/>
      <c r="F204" s="30"/>
      <c r="G204" s="30"/>
      <c r="I204" s="30"/>
      <c r="K204" s="30"/>
      <c r="M204" s="30"/>
    </row>
    <row r="205" spans="3:13" s="1" customFormat="1" ht="13.5">
      <c r="C205" s="2"/>
      <c r="D205" s="30"/>
      <c r="E205" s="28"/>
      <c r="F205" s="30"/>
      <c r="G205" s="30"/>
      <c r="I205" s="30"/>
      <c r="K205" s="30"/>
      <c r="M205" s="30"/>
    </row>
    <row r="206" spans="3:13" s="1" customFormat="1" ht="13.5">
      <c r="C206" s="2"/>
      <c r="D206" s="30"/>
      <c r="E206" s="28"/>
      <c r="F206" s="30"/>
      <c r="G206" s="30"/>
      <c r="I206" s="30"/>
      <c r="K206" s="30"/>
      <c r="M206" s="30"/>
    </row>
    <row r="207" spans="3:13" s="1" customFormat="1" ht="13.5">
      <c r="C207" s="2"/>
      <c r="D207" s="30"/>
      <c r="E207" s="28"/>
      <c r="F207" s="30"/>
      <c r="G207" s="30"/>
      <c r="I207" s="30"/>
      <c r="K207" s="30"/>
      <c r="M207" s="30"/>
    </row>
    <row r="208" spans="3:13" s="1" customFormat="1" ht="13.5">
      <c r="C208" s="2"/>
      <c r="D208" s="30"/>
      <c r="E208" s="28"/>
      <c r="F208" s="30"/>
      <c r="G208" s="30"/>
      <c r="I208" s="30"/>
      <c r="K208" s="30"/>
      <c r="M208" s="30"/>
    </row>
    <row r="209" spans="3:13" s="1" customFormat="1" ht="13.5">
      <c r="C209" s="2"/>
      <c r="D209" s="30"/>
      <c r="E209" s="28"/>
      <c r="F209" s="30"/>
      <c r="G209" s="30"/>
      <c r="I209" s="30"/>
      <c r="K209" s="30"/>
      <c r="M209" s="30"/>
    </row>
    <row r="210" spans="3:13" s="1" customFormat="1" ht="13.5">
      <c r="C210" s="2"/>
      <c r="D210" s="30"/>
      <c r="E210" s="28"/>
      <c r="F210" s="30"/>
      <c r="G210" s="30"/>
      <c r="I210" s="30"/>
      <c r="K210" s="30"/>
      <c r="M210" s="30"/>
    </row>
    <row r="211" spans="3:13" s="1" customFormat="1" ht="13.5">
      <c r="C211" s="2"/>
      <c r="D211" s="30"/>
      <c r="E211" s="28"/>
      <c r="F211" s="30"/>
      <c r="G211" s="30"/>
      <c r="I211" s="30"/>
      <c r="K211" s="30"/>
      <c r="M211" s="30"/>
    </row>
    <row r="212" spans="3:13" s="1" customFormat="1" ht="13.5">
      <c r="C212" s="2"/>
      <c r="D212" s="30"/>
      <c r="E212" s="28"/>
      <c r="F212" s="30"/>
      <c r="G212" s="30"/>
      <c r="I212" s="30"/>
      <c r="K212" s="30"/>
      <c r="M212" s="30"/>
    </row>
    <row r="213" spans="3:13" s="1" customFormat="1" ht="13.5">
      <c r="C213" s="2"/>
      <c r="D213" s="30"/>
      <c r="E213" s="28"/>
      <c r="F213" s="30"/>
      <c r="G213" s="30"/>
      <c r="I213" s="30"/>
      <c r="K213" s="30"/>
      <c r="M213" s="30"/>
    </row>
    <row r="214" spans="3:13" s="1" customFormat="1" ht="13.5">
      <c r="C214" s="2"/>
      <c r="D214" s="30"/>
      <c r="E214" s="28"/>
      <c r="F214" s="30"/>
      <c r="G214" s="30"/>
      <c r="I214" s="30"/>
      <c r="K214" s="30"/>
      <c r="M214" s="30"/>
    </row>
    <row r="215" spans="3:13" s="1" customFormat="1" ht="13.5">
      <c r="C215" s="2"/>
      <c r="D215" s="30"/>
      <c r="E215" s="28"/>
      <c r="F215" s="30"/>
      <c r="G215" s="30"/>
      <c r="I215" s="30"/>
      <c r="K215" s="30"/>
      <c r="M215" s="30"/>
    </row>
    <row r="216" spans="3:13" s="1" customFormat="1" ht="13.5">
      <c r="C216" s="2"/>
      <c r="D216" s="30"/>
      <c r="E216" s="28"/>
      <c r="F216" s="30"/>
      <c r="G216" s="30"/>
      <c r="I216" s="30"/>
      <c r="K216" s="30"/>
      <c r="M216" s="30"/>
    </row>
    <row r="217" spans="3:13" s="1" customFormat="1" ht="13.5">
      <c r="C217" s="2"/>
      <c r="D217" s="30"/>
      <c r="E217" s="28"/>
      <c r="F217" s="30"/>
      <c r="G217" s="30"/>
      <c r="I217" s="30"/>
      <c r="K217" s="30"/>
      <c r="M217" s="30"/>
    </row>
    <row r="218" spans="3:13" s="1" customFormat="1" ht="13.5">
      <c r="C218" s="2"/>
      <c r="D218" s="30"/>
      <c r="E218" s="28"/>
      <c r="F218" s="30"/>
      <c r="G218" s="30"/>
      <c r="I218" s="30"/>
      <c r="K218" s="30"/>
      <c r="M218" s="30"/>
    </row>
    <row r="219" spans="3:13" s="1" customFormat="1" ht="13.5">
      <c r="C219" s="2"/>
      <c r="D219" s="30"/>
      <c r="E219" s="28"/>
      <c r="F219" s="30"/>
      <c r="G219" s="30"/>
      <c r="I219" s="30"/>
      <c r="K219" s="30"/>
      <c r="M219" s="30"/>
    </row>
    <row r="220" spans="3:13" s="1" customFormat="1" ht="13.5">
      <c r="C220" s="2"/>
      <c r="D220" s="30"/>
      <c r="E220" s="28"/>
      <c r="F220" s="30"/>
      <c r="G220" s="30"/>
      <c r="I220" s="30"/>
      <c r="K220" s="30"/>
      <c r="M220" s="30"/>
    </row>
    <row r="221" spans="3:13" s="1" customFormat="1" ht="13.5">
      <c r="C221" s="2"/>
      <c r="D221" s="30"/>
      <c r="E221" s="28"/>
      <c r="F221" s="30"/>
      <c r="G221" s="30"/>
      <c r="I221" s="30"/>
      <c r="K221" s="30"/>
      <c r="M221" s="30"/>
    </row>
    <row r="222" spans="3:13" s="1" customFormat="1" ht="13.5">
      <c r="C222" s="2"/>
      <c r="D222" s="30"/>
      <c r="E222" s="28"/>
      <c r="F222" s="30"/>
      <c r="G222" s="30"/>
      <c r="I222" s="30"/>
      <c r="K222" s="30"/>
      <c r="M222" s="30"/>
    </row>
    <row r="223" spans="3:13" s="1" customFormat="1" ht="13.5">
      <c r="C223" s="2"/>
      <c r="D223" s="30"/>
      <c r="E223" s="28"/>
      <c r="F223" s="30"/>
      <c r="G223" s="30"/>
      <c r="I223" s="30"/>
      <c r="K223" s="30"/>
      <c r="M223" s="30"/>
    </row>
    <row r="224" spans="3:13" s="1" customFormat="1" ht="13.5">
      <c r="C224" s="2"/>
      <c r="D224" s="30"/>
      <c r="E224" s="28"/>
      <c r="F224" s="30"/>
      <c r="G224" s="30"/>
      <c r="I224" s="30"/>
      <c r="K224" s="30"/>
      <c r="M224" s="30"/>
    </row>
    <row r="225" spans="3:13" s="1" customFormat="1" ht="13.5">
      <c r="C225" s="2"/>
      <c r="D225" s="30"/>
      <c r="E225" s="28"/>
      <c r="F225" s="30"/>
      <c r="G225" s="30"/>
      <c r="I225" s="30"/>
      <c r="K225" s="30"/>
      <c r="M225" s="30"/>
    </row>
    <row r="226" spans="3:13" s="1" customFormat="1" ht="13.5">
      <c r="C226" s="2"/>
      <c r="D226" s="30"/>
      <c r="E226" s="28"/>
      <c r="F226" s="30"/>
      <c r="G226" s="30"/>
      <c r="I226" s="30"/>
      <c r="K226" s="30"/>
      <c r="M226" s="30"/>
    </row>
    <row r="227" spans="3:13" s="1" customFormat="1" ht="13.5">
      <c r="C227" s="2"/>
      <c r="D227" s="30"/>
      <c r="E227" s="28"/>
      <c r="F227" s="30"/>
      <c r="G227" s="30"/>
      <c r="I227" s="30"/>
      <c r="K227" s="30"/>
      <c r="M227" s="30"/>
    </row>
    <row r="228" spans="3:13" s="1" customFormat="1" ht="13.5">
      <c r="C228" s="2"/>
      <c r="D228" s="30"/>
      <c r="E228" s="28"/>
      <c r="F228" s="30"/>
      <c r="G228" s="30"/>
      <c r="I228" s="30"/>
      <c r="K228" s="30"/>
      <c r="M228" s="30"/>
    </row>
    <row r="229" spans="3:13" s="1" customFormat="1" ht="13.5">
      <c r="C229" s="2"/>
      <c r="D229" s="30"/>
      <c r="E229" s="28"/>
      <c r="F229" s="30"/>
      <c r="G229" s="30"/>
      <c r="I229" s="30"/>
      <c r="K229" s="30"/>
      <c r="M229" s="30"/>
    </row>
    <row r="230" spans="3:13" s="1" customFormat="1" ht="13.5">
      <c r="C230" s="2"/>
      <c r="D230" s="30"/>
      <c r="E230" s="28"/>
      <c r="F230" s="30"/>
      <c r="G230" s="30"/>
      <c r="I230" s="30"/>
      <c r="K230" s="30"/>
      <c r="M230" s="30"/>
    </row>
    <row r="231" spans="3:13" s="1" customFormat="1" ht="13.5">
      <c r="C231" s="2"/>
      <c r="D231" s="30"/>
      <c r="E231" s="28"/>
      <c r="F231" s="30"/>
      <c r="G231" s="30"/>
      <c r="I231" s="30"/>
      <c r="K231" s="30"/>
      <c r="M231" s="30"/>
    </row>
    <row r="232" spans="3:13" s="1" customFormat="1" ht="13.5">
      <c r="C232" s="2"/>
      <c r="D232" s="30"/>
      <c r="E232" s="28"/>
      <c r="F232" s="30"/>
      <c r="G232" s="30"/>
      <c r="I232" s="30"/>
      <c r="K232" s="30"/>
      <c r="M232" s="30"/>
    </row>
    <row r="233" spans="3:13" s="1" customFormat="1" ht="13.5">
      <c r="C233" s="2"/>
      <c r="D233" s="30"/>
      <c r="E233" s="28"/>
      <c r="F233" s="30"/>
      <c r="G233" s="30"/>
      <c r="I233" s="30"/>
      <c r="K233" s="30"/>
      <c r="M233" s="30"/>
    </row>
    <row r="234" spans="3:13" s="1" customFormat="1" ht="13.5">
      <c r="C234" s="2"/>
      <c r="D234" s="30"/>
      <c r="E234" s="28"/>
      <c r="F234" s="30"/>
      <c r="G234" s="30"/>
      <c r="I234" s="30"/>
      <c r="K234" s="30"/>
      <c r="M234" s="30"/>
    </row>
    <row r="235" spans="3:13" s="1" customFormat="1" ht="13.5">
      <c r="C235" s="2"/>
      <c r="D235" s="30"/>
      <c r="E235" s="28"/>
      <c r="F235" s="30"/>
      <c r="G235" s="30"/>
      <c r="I235" s="30"/>
      <c r="K235" s="30"/>
      <c r="M235" s="30"/>
    </row>
    <row r="236" spans="3:13" s="1" customFormat="1" ht="13.5">
      <c r="C236" s="2"/>
      <c r="D236" s="30"/>
      <c r="E236" s="28"/>
      <c r="F236" s="30"/>
      <c r="G236" s="30"/>
      <c r="I236" s="30"/>
      <c r="K236" s="30"/>
      <c r="M236" s="30"/>
    </row>
    <row r="237" spans="3:13" s="1" customFormat="1" ht="13.5">
      <c r="C237" s="2"/>
      <c r="D237" s="30"/>
      <c r="E237" s="28"/>
      <c r="F237" s="30"/>
      <c r="G237" s="30"/>
      <c r="I237" s="30"/>
      <c r="K237" s="30"/>
      <c r="M237" s="30"/>
    </row>
    <row r="238" spans="3:13" s="1" customFormat="1" ht="13.5">
      <c r="C238" s="2"/>
      <c r="D238" s="30"/>
      <c r="E238" s="28"/>
      <c r="F238" s="30"/>
      <c r="G238" s="30"/>
      <c r="I238" s="30"/>
      <c r="K238" s="30"/>
      <c r="M238" s="30"/>
    </row>
    <row r="239" spans="3:13" s="1" customFormat="1" ht="13.5">
      <c r="C239" s="2"/>
      <c r="D239" s="30"/>
      <c r="E239" s="28"/>
      <c r="F239" s="30"/>
      <c r="G239" s="30"/>
      <c r="I239" s="30"/>
      <c r="K239" s="30"/>
      <c r="M239" s="30"/>
    </row>
    <row r="240" spans="3:13" s="1" customFormat="1" ht="13.5">
      <c r="C240" s="2"/>
      <c r="D240" s="30"/>
      <c r="E240" s="28"/>
      <c r="F240" s="30"/>
      <c r="G240" s="30"/>
      <c r="I240" s="30"/>
      <c r="K240" s="30"/>
      <c r="M240" s="30"/>
    </row>
    <row r="241" spans="3:13" s="1" customFormat="1" ht="13.5">
      <c r="C241" s="2"/>
      <c r="D241" s="30"/>
      <c r="E241" s="28"/>
      <c r="F241" s="30"/>
      <c r="G241" s="30"/>
      <c r="I241" s="30"/>
      <c r="K241" s="30"/>
      <c r="M241" s="30"/>
    </row>
    <row r="242" spans="3:13" s="1" customFormat="1" ht="13.5">
      <c r="C242" s="2"/>
      <c r="D242" s="30"/>
      <c r="E242" s="28"/>
      <c r="F242" s="30"/>
      <c r="G242" s="30"/>
      <c r="I242" s="30"/>
      <c r="K242" s="30"/>
      <c r="M242" s="30"/>
    </row>
    <row r="243" spans="3:13" s="1" customFormat="1" ht="13.5">
      <c r="C243" s="2"/>
      <c r="D243" s="30"/>
      <c r="E243" s="28"/>
      <c r="F243" s="30"/>
      <c r="G243" s="30"/>
      <c r="I243" s="30"/>
      <c r="K243" s="30"/>
      <c r="M243" s="30"/>
    </row>
    <row r="244" spans="3:13" s="1" customFormat="1" ht="13.5">
      <c r="C244" s="2"/>
      <c r="D244" s="30"/>
      <c r="E244" s="28"/>
      <c r="F244" s="30"/>
      <c r="G244" s="30"/>
      <c r="I244" s="30"/>
      <c r="K244" s="30"/>
      <c r="M244" s="30"/>
    </row>
    <row r="245" spans="3:13" s="1" customFormat="1" ht="13.5">
      <c r="C245" s="2"/>
      <c r="D245" s="30"/>
      <c r="E245" s="28"/>
      <c r="F245" s="30"/>
      <c r="G245" s="30"/>
      <c r="I245" s="30"/>
      <c r="K245" s="30"/>
      <c r="M245" s="30"/>
    </row>
    <row r="246" spans="3:13" s="1" customFormat="1" ht="13.5">
      <c r="C246" s="2"/>
      <c r="D246" s="30"/>
      <c r="E246" s="28"/>
      <c r="F246" s="30"/>
      <c r="G246" s="30"/>
      <c r="I246" s="30"/>
      <c r="K246" s="30"/>
      <c r="M246" s="30"/>
    </row>
    <row r="247" spans="3:13" s="1" customFormat="1" ht="13.5">
      <c r="C247" s="2"/>
      <c r="D247" s="30"/>
      <c r="E247" s="28"/>
      <c r="F247" s="30"/>
      <c r="G247" s="30"/>
      <c r="I247" s="30"/>
      <c r="K247" s="30"/>
      <c r="M247" s="30"/>
    </row>
    <row r="248" spans="3:13" s="1" customFormat="1" ht="13.5">
      <c r="C248" s="2"/>
      <c r="D248" s="30"/>
      <c r="E248" s="28"/>
      <c r="F248" s="30"/>
      <c r="G248" s="30"/>
      <c r="I248" s="30"/>
      <c r="K248" s="30"/>
      <c r="M248" s="30"/>
    </row>
    <row r="249" spans="3:13" s="1" customFormat="1" ht="13.5">
      <c r="C249" s="2"/>
      <c r="D249" s="30"/>
      <c r="E249" s="28"/>
      <c r="F249" s="30"/>
      <c r="G249" s="30"/>
      <c r="I249" s="30"/>
      <c r="K249" s="30"/>
      <c r="M249" s="30"/>
    </row>
    <row r="250" spans="3:13" s="1" customFormat="1" ht="13.5">
      <c r="C250" s="2"/>
      <c r="D250" s="30"/>
      <c r="E250" s="28"/>
      <c r="F250" s="30"/>
      <c r="G250" s="30"/>
      <c r="I250" s="30"/>
      <c r="K250" s="30"/>
      <c r="M250" s="30"/>
    </row>
    <row r="251" spans="3:13" s="1" customFormat="1" ht="13.5">
      <c r="C251" s="2"/>
      <c r="D251" s="30"/>
      <c r="E251" s="28"/>
      <c r="F251" s="30"/>
      <c r="G251" s="30"/>
      <c r="I251" s="30"/>
      <c r="K251" s="30"/>
      <c r="M251" s="30"/>
    </row>
    <row r="252" spans="3:13" s="1" customFormat="1" ht="13.5">
      <c r="C252" s="2"/>
      <c r="D252" s="30"/>
      <c r="E252" s="28"/>
      <c r="F252" s="30"/>
      <c r="G252" s="30"/>
      <c r="I252" s="30"/>
      <c r="K252" s="30"/>
      <c r="M252" s="30"/>
    </row>
    <row r="253" spans="3:13" s="1" customFormat="1" ht="13.5">
      <c r="C253" s="2"/>
      <c r="D253" s="30"/>
      <c r="E253" s="28"/>
      <c r="F253" s="30"/>
      <c r="G253" s="30"/>
      <c r="I253" s="30"/>
      <c r="K253" s="30"/>
      <c r="M253" s="30"/>
    </row>
    <row r="254" spans="3:13" s="1" customFormat="1" ht="13.5">
      <c r="C254" s="2"/>
      <c r="D254" s="30"/>
      <c r="E254" s="28"/>
      <c r="F254" s="30"/>
      <c r="G254" s="30"/>
      <c r="I254" s="30"/>
      <c r="K254" s="30"/>
      <c r="M254" s="30"/>
    </row>
    <row r="255" spans="3:13" s="1" customFormat="1" ht="13.5">
      <c r="C255" s="2"/>
      <c r="D255" s="30"/>
      <c r="E255" s="28"/>
      <c r="F255" s="30"/>
      <c r="G255" s="30"/>
      <c r="I255" s="30"/>
      <c r="K255" s="30"/>
      <c r="M255" s="30"/>
    </row>
    <row r="256" spans="3:13" s="1" customFormat="1" ht="13.5">
      <c r="C256" s="2"/>
      <c r="D256" s="30"/>
      <c r="E256" s="28"/>
      <c r="F256" s="30"/>
      <c r="G256" s="30"/>
      <c r="I256" s="30"/>
      <c r="K256" s="30"/>
      <c r="M256" s="30"/>
    </row>
    <row r="257" spans="3:13" s="1" customFormat="1" ht="13.5">
      <c r="C257" s="2"/>
      <c r="D257" s="30"/>
      <c r="E257" s="28"/>
      <c r="F257" s="30"/>
      <c r="G257" s="30"/>
      <c r="I257" s="30"/>
      <c r="K257" s="30"/>
      <c r="M257" s="30"/>
    </row>
    <row r="258" spans="3:13" s="1" customFormat="1" ht="13.5">
      <c r="C258" s="2"/>
      <c r="D258" s="30"/>
      <c r="E258" s="28"/>
      <c r="F258" s="30"/>
      <c r="G258" s="30"/>
      <c r="I258" s="30"/>
      <c r="K258" s="30"/>
      <c r="M258" s="30"/>
    </row>
    <row r="259" spans="3:13" s="1" customFormat="1" ht="13.5">
      <c r="C259" s="2"/>
      <c r="D259" s="30"/>
      <c r="E259" s="28"/>
      <c r="F259" s="30"/>
      <c r="G259" s="30"/>
      <c r="I259" s="30"/>
      <c r="K259" s="30"/>
      <c r="M259" s="30"/>
    </row>
    <row r="260" spans="3:13" s="1" customFormat="1" ht="13.5">
      <c r="C260" s="2"/>
      <c r="D260" s="30"/>
      <c r="E260" s="28"/>
      <c r="F260" s="30"/>
      <c r="G260" s="30"/>
      <c r="I260" s="30"/>
      <c r="K260" s="30"/>
      <c r="M260" s="30"/>
    </row>
    <row r="261" spans="3:13" s="1" customFormat="1" ht="13.5">
      <c r="C261" s="2"/>
      <c r="D261" s="30"/>
      <c r="E261" s="28"/>
      <c r="F261" s="30"/>
      <c r="G261" s="30"/>
      <c r="I261" s="30"/>
      <c r="K261" s="30"/>
      <c r="M261" s="30"/>
    </row>
    <row r="262" spans="3:13" s="1" customFormat="1" ht="13.5">
      <c r="C262" s="2"/>
      <c r="D262" s="30"/>
      <c r="E262" s="28"/>
      <c r="F262" s="30"/>
      <c r="G262" s="30"/>
      <c r="I262" s="30"/>
      <c r="K262" s="30"/>
      <c r="M262" s="30"/>
    </row>
    <row r="263" spans="3:13" s="1" customFormat="1" ht="13.5">
      <c r="C263" s="2"/>
      <c r="D263" s="30"/>
      <c r="E263" s="28"/>
      <c r="F263" s="30"/>
      <c r="G263" s="30"/>
      <c r="I263" s="30"/>
      <c r="K263" s="30"/>
      <c r="M263" s="30"/>
    </row>
    <row r="264" spans="3:13" s="1" customFormat="1" ht="13.5">
      <c r="C264" s="2"/>
      <c r="D264" s="30"/>
      <c r="E264" s="28"/>
      <c r="F264" s="30"/>
      <c r="G264" s="30"/>
      <c r="I264" s="30"/>
      <c r="K264" s="30"/>
      <c r="M264" s="30"/>
    </row>
    <row r="265" spans="3:13" s="1" customFormat="1" ht="13.5">
      <c r="C265" s="2"/>
      <c r="D265" s="30"/>
      <c r="E265" s="28"/>
      <c r="F265" s="30"/>
      <c r="G265" s="30"/>
      <c r="I265" s="30"/>
      <c r="K265" s="30"/>
      <c r="M265" s="30"/>
    </row>
    <row r="266" spans="3:13" s="1" customFormat="1" ht="13.5">
      <c r="C266" s="2"/>
      <c r="D266" s="30"/>
      <c r="E266" s="28"/>
      <c r="F266" s="30"/>
      <c r="G266" s="30"/>
      <c r="I266" s="30"/>
      <c r="K266" s="30"/>
      <c r="M266" s="30"/>
    </row>
    <row r="267" spans="3:13" s="1" customFormat="1" ht="13.5">
      <c r="C267" s="2"/>
      <c r="D267" s="30"/>
      <c r="E267" s="28"/>
      <c r="F267" s="30"/>
      <c r="G267" s="30"/>
      <c r="I267" s="30"/>
      <c r="K267" s="30"/>
      <c r="M267" s="30"/>
    </row>
    <row r="268" spans="3:13" s="1" customFormat="1" ht="13.5">
      <c r="C268" s="2"/>
      <c r="D268" s="30"/>
      <c r="E268" s="28"/>
      <c r="F268" s="30"/>
      <c r="G268" s="30"/>
      <c r="I268" s="30"/>
      <c r="K268" s="30"/>
      <c r="M268" s="30"/>
    </row>
    <row r="269" spans="3:13" s="1" customFormat="1" ht="13.5">
      <c r="C269" s="2"/>
      <c r="D269" s="30"/>
      <c r="E269" s="28"/>
      <c r="F269" s="30"/>
      <c r="G269" s="30"/>
      <c r="I269" s="30"/>
      <c r="K269" s="30"/>
      <c r="M269" s="30"/>
    </row>
    <row r="270" spans="3:13" s="1" customFormat="1" ht="13.5">
      <c r="C270" s="2"/>
      <c r="D270" s="30"/>
      <c r="E270" s="28"/>
      <c r="F270" s="30"/>
      <c r="G270" s="30"/>
      <c r="I270" s="30"/>
      <c r="K270" s="30"/>
      <c r="M270" s="30"/>
    </row>
    <row r="271" spans="3:13" s="1" customFormat="1" ht="13.5">
      <c r="C271" s="2"/>
      <c r="D271" s="30"/>
      <c r="E271" s="28"/>
      <c r="F271" s="30"/>
      <c r="G271" s="30"/>
      <c r="I271" s="30"/>
      <c r="K271" s="30"/>
      <c r="M271" s="30"/>
    </row>
    <row r="272" spans="3:13" s="1" customFormat="1" ht="13.5">
      <c r="C272" s="2"/>
      <c r="D272" s="30"/>
      <c r="E272" s="28"/>
      <c r="F272" s="30"/>
      <c r="G272" s="30"/>
      <c r="I272" s="30"/>
      <c r="K272" s="30"/>
      <c r="M272" s="30"/>
    </row>
    <row r="273" spans="3:13" s="1" customFormat="1" ht="13.5">
      <c r="C273" s="2"/>
      <c r="D273" s="30"/>
      <c r="E273" s="28"/>
      <c r="F273" s="30"/>
      <c r="G273" s="30"/>
      <c r="I273" s="30"/>
      <c r="K273" s="30"/>
      <c r="M273" s="30"/>
    </row>
    <row r="274" spans="3:13" s="1" customFormat="1" ht="13.5">
      <c r="C274" s="2"/>
      <c r="D274" s="30"/>
      <c r="E274" s="28"/>
      <c r="F274" s="30"/>
      <c r="G274" s="30"/>
      <c r="I274" s="30"/>
      <c r="K274" s="30"/>
      <c r="M274" s="30"/>
    </row>
    <row r="275" spans="3:13" s="1" customFormat="1" ht="13.5">
      <c r="C275" s="2"/>
      <c r="D275" s="30"/>
      <c r="E275" s="28"/>
      <c r="F275" s="30"/>
      <c r="G275" s="30"/>
      <c r="I275" s="30"/>
      <c r="K275" s="30"/>
      <c r="M275" s="30"/>
    </row>
    <row r="276" spans="3:13" s="1" customFormat="1" ht="13.5">
      <c r="C276" s="2"/>
      <c r="D276" s="30"/>
      <c r="E276" s="28"/>
      <c r="F276" s="30"/>
      <c r="G276" s="30"/>
      <c r="I276" s="30"/>
      <c r="K276" s="30"/>
      <c r="M276" s="30"/>
    </row>
    <row r="277" spans="3:13" s="1" customFormat="1" ht="13.5">
      <c r="C277" s="2"/>
      <c r="D277" s="30"/>
      <c r="E277" s="28"/>
      <c r="F277" s="30"/>
      <c r="G277" s="30"/>
      <c r="I277" s="30"/>
      <c r="K277" s="30"/>
      <c r="M277" s="30"/>
    </row>
    <row r="278" spans="3:13" s="1" customFormat="1" ht="13.5">
      <c r="C278" s="2"/>
      <c r="D278" s="30"/>
      <c r="E278" s="28"/>
      <c r="F278" s="30"/>
      <c r="G278" s="30"/>
      <c r="I278" s="30"/>
      <c r="K278" s="30"/>
      <c r="M278" s="30"/>
    </row>
    <row r="279" spans="3:13" s="1" customFormat="1" ht="13.5">
      <c r="C279" s="2"/>
      <c r="D279" s="30"/>
      <c r="E279" s="28"/>
      <c r="F279" s="30"/>
      <c r="G279" s="30"/>
      <c r="I279" s="30"/>
      <c r="K279" s="30"/>
      <c r="M279" s="30"/>
    </row>
    <row r="280" spans="3:13" s="1" customFormat="1" ht="13.5">
      <c r="C280" s="2"/>
      <c r="D280" s="30"/>
      <c r="E280" s="28"/>
      <c r="F280" s="30"/>
      <c r="G280" s="30"/>
      <c r="I280" s="30"/>
      <c r="K280" s="30"/>
      <c r="M280" s="30"/>
    </row>
    <row r="281" spans="3:13" s="1" customFormat="1" ht="13.5">
      <c r="C281" s="2"/>
      <c r="D281" s="30"/>
      <c r="E281" s="28"/>
      <c r="F281" s="30"/>
      <c r="G281" s="30"/>
      <c r="I281" s="30"/>
      <c r="K281" s="30"/>
      <c r="M281" s="30"/>
    </row>
    <row r="282" spans="3:13" s="1" customFormat="1" ht="13.5">
      <c r="C282" s="2"/>
      <c r="D282" s="30"/>
      <c r="E282" s="28"/>
      <c r="F282" s="30"/>
      <c r="G282" s="30"/>
      <c r="I282" s="30"/>
      <c r="K282" s="30"/>
      <c r="M282" s="30"/>
    </row>
    <row r="283" spans="3:13" s="1" customFormat="1" ht="13.5">
      <c r="C283" s="2"/>
      <c r="D283" s="30"/>
      <c r="E283" s="28"/>
      <c r="F283" s="30"/>
      <c r="G283" s="30"/>
      <c r="I283" s="30"/>
      <c r="K283" s="30"/>
      <c r="M283" s="30"/>
    </row>
    <row r="284" spans="3:13" s="1" customFormat="1" ht="13.5">
      <c r="C284" s="2"/>
      <c r="D284" s="30"/>
      <c r="E284" s="28"/>
      <c r="F284" s="30"/>
      <c r="G284" s="30"/>
      <c r="I284" s="30"/>
      <c r="K284" s="30"/>
      <c r="M284" s="30"/>
    </row>
    <row r="285" spans="3:13" s="1" customFormat="1" ht="13.5">
      <c r="C285" s="2"/>
      <c r="D285" s="30"/>
      <c r="E285" s="28"/>
      <c r="F285" s="30"/>
      <c r="G285" s="30"/>
      <c r="I285" s="30"/>
      <c r="K285" s="30"/>
      <c r="M285" s="30"/>
    </row>
    <row r="286" spans="3:13" s="1" customFormat="1" ht="13.5">
      <c r="C286" s="2"/>
      <c r="D286" s="30"/>
      <c r="E286" s="28"/>
      <c r="F286" s="30"/>
      <c r="G286" s="30"/>
      <c r="I286" s="30"/>
      <c r="K286" s="30"/>
      <c r="M286" s="30"/>
    </row>
    <row r="287" spans="3:13" s="1" customFormat="1" ht="13.5">
      <c r="C287" s="2"/>
      <c r="D287" s="30"/>
      <c r="E287" s="28"/>
      <c r="F287" s="30"/>
      <c r="G287" s="30"/>
      <c r="I287" s="30"/>
      <c r="K287" s="30"/>
      <c r="M287" s="30"/>
    </row>
    <row r="288" spans="3:13" s="1" customFormat="1" ht="13.5">
      <c r="C288" s="2"/>
      <c r="D288" s="30"/>
      <c r="E288" s="28"/>
      <c r="F288" s="30"/>
      <c r="G288" s="30"/>
      <c r="I288" s="30"/>
      <c r="K288" s="30"/>
      <c r="M288" s="30"/>
    </row>
    <row r="289" spans="3:13" s="1" customFormat="1" ht="13.5">
      <c r="C289" s="2"/>
      <c r="D289" s="30"/>
      <c r="E289" s="28"/>
      <c r="F289" s="30"/>
      <c r="G289" s="30"/>
      <c r="I289" s="30"/>
      <c r="K289" s="30"/>
      <c r="M289" s="30"/>
    </row>
    <row r="290" spans="3:13" s="1" customFormat="1" ht="13.5">
      <c r="C290" s="2"/>
      <c r="D290" s="30"/>
      <c r="E290" s="28"/>
      <c r="F290" s="30"/>
      <c r="G290" s="30"/>
      <c r="I290" s="30"/>
      <c r="K290" s="30"/>
      <c r="M290" s="30"/>
    </row>
    <row r="291" spans="3:13" s="1" customFormat="1" ht="13.5">
      <c r="C291" s="2"/>
      <c r="D291" s="30"/>
      <c r="E291" s="28"/>
      <c r="F291" s="30"/>
      <c r="G291" s="30"/>
      <c r="I291" s="30"/>
      <c r="K291" s="30"/>
      <c r="M291" s="30"/>
    </row>
    <row r="292" spans="3:13" s="1" customFormat="1" ht="13.5">
      <c r="C292" s="2"/>
      <c r="D292" s="30"/>
      <c r="E292" s="28"/>
      <c r="F292" s="30"/>
      <c r="G292" s="30"/>
      <c r="I292" s="30"/>
      <c r="K292" s="30"/>
      <c r="M292" s="30"/>
    </row>
    <row r="293" spans="3:13" s="1" customFormat="1" ht="13.5">
      <c r="C293" s="2"/>
      <c r="D293" s="30"/>
      <c r="E293" s="28"/>
      <c r="F293" s="30"/>
      <c r="G293" s="30"/>
      <c r="I293" s="30"/>
      <c r="K293" s="30"/>
      <c r="M293" s="30"/>
    </row>
    <row r="294" spans="3:13" s="1" customFormat="1" ht="13.5">
      <c r="C294" s="2"/>
      <c r="D294" s="30"/>
      <c r="E294" s="28"/>
      <c r="F294" s="30"/>
      <c r="G294" s="30"/>
      <c r="I294" s="30"/>
      <c r="K294" s="30"/>
      <c r="M294" s="30"/>
    </row>
    <row r="295" spans="3:13" s="1" customFormat="1" ht="13.5">
      <c r="C295" s="2"/>
      <c r="D295" s="30"/>
      <c r="E295" s="28"/>
      <c r="F295" s="30"/>
      <c r="G295" s="30"/>
      <c r="I295" s="30"/>
      <c r="K295" s="30"/>
      <c r="M295" s="30"/>
    </row>
    <row r="296" spans="3:13" s="1" customFormat="1" ht="13.5">
      <c r="C296" s="2"/>
      <c r="D296" s="30"/>
      <c r="E296" s="28"/>
      <c r="F296" s="30"/>
      <c r="G296" s="30"/>
      <c r="I296" s="30"/>
      <c r="K296" s="30"/>
      <c r="M296" s="30"/>
    </row>
    <row r="297" spans="3:13" s="1" customFormat="1" ht="13.5">
      <c r="C297" s="2"/>
      <c r="D297" s="30"/>
      <c r="E297" s="28"/>
      <c r="F297" s="30"/>
      <c r="G297" s="30"/>
      <c r="I297" s="30"/>
      <c r="K297" s="30"/>
      <c r="M297" s="30"/>
    </row>
    <row r="298" spans="3:13" s="1" customFormat="1" ht="13.5">
      <c r="C298" s="2"/>
      <c r="D298" s="30"/>
      <c r="E298" s="28"/>
      <c r="F298" s="30"/>
      <c r="G298" s="30"/>
      <c r="I298" s="30"/>
      <c r="K298" s="30"/>
      <c r="M298" s="30"/>
    </row>
    <row r="299" spans="3:13" s="1" customFormat="1" ht="13.5">
      <c r="C299" s="2"/>
      <c r="D299" s="30"/>
      <c r="E299" s="28"/>
      <c r="F299" s="30"/>
      <c r="G299" s="30"/>
      <c r="I299" s="30"/>
      <c r="K299" s="30"/>
      <c r="M299" s="30"/>
    </row>
    <row r="300" spans="3:13" s="1" customFormat="1" ht="13.5">
      <c r="C300" s="2"/>
      <c r="D300" s="30"/>
      <c r="E300" s="28"/>
      <c r="F300" s="30"/>
      <c r="G300" s="30"/>
      <c r="I300" s="30"/>
      <c r="K300" s="30"/>
      <c r="M300" s="30"/>
    </row>
    <row r="301" spans="3:13" s="1" customFormat="1" ht="13.5">
      <c r="C301" s="2"/>
      <c r="D301" s="30"/>
      <c r="E301" s="28"/>
      <c r="F301" s="30"/>
      <c r="G301" s="30"/>
      <c r="I301" s="30"/>
      <c r="K301" s="30"/>
      <c r="M301" s="30"/>
    </row>
    <row r="302" spans="3:13" s="1" customFormat="1" ht="13.5">
      <c r="C302" s="2"/>
      <c r="D302" s="30"/>
      <c r="E302" s="28"/>
      <c r="F302" s="30"/>
      <c r="G302" s="30"/>
      <c r="I302" s="30"/>
      <c r="K302" s="30"/>
      <c r="M302" s="30"/>
    </row>
    <row r="303" spans="3:13" s="1" customFormat="1" ht="13.5">
      <c r="C303" s="2"/>
      <c r="D303" s="30"/>
      <c r="E303" s="28"/>
      <c r="F303" s="30"/>
      <c r="G303" s="30"/>
      <c r="I303" s="30"/>
      <c r="K303" s="30"/>
      <c r="M303" s="30"/>
    </row>
    <row r="304" spans="3:13" s="1" customFormat="1" ht="13.5">
      <c r="C304" s="2"/>
      <c r="D304" s="30"/>
      <c r="E304" s="28"/>
      <c r="F304" s="30"/>
      <c r="G304" s="30"/>
      <c r="I304" s="30"/>
      <c r="K304" s="30"/>
      <c r="M304" s="30"/>
    </row>
    <row r="305" spans="3:13" s="1" customFormat="1" ht="13.5">
      <c r="C305" s="2"/>
      <c r="D305" s="30"/>
      <c r="E305" s="28"/>
      <c r="F305" s="30"/>
      <c r="G305" s="30"/>
      <c r="I305" s="30"/>
      <c r="K305" s="30"/>
      <c r="M305" s="30"/>
    </row>
    <row r="306" spans="3:13" s="1" customFormat="1" ht="13.5">
      <c r="C306" s="2"/>
      <c r="D306" s="30"/>
      <c r="E306" s="28"/>
      <c r="F306" s="30"/>
      <c r="G306" s="30"/>
      <c r="I306" s="30"/>
      <c r="K306" s="30"/>
      <c r="M306" s="30"/>
    </row>
    <row r="307" spans="3:13" s="1" customFormat="1" ht="13.5">
      <c r="C307" s="2"/>
      <c r="D307" s="30"/>
      <c r="E307" s="28"/>
      <c r="F307" s="30"/>
      <c r="G307" s="30"/>
      <c r="I307" s="30"/>
      <c r="K307" s="30"/>
      <c r="M307" s="30"/>
    </row>
    <row r="308" spans="3:13" s="1" customFormat="1" ht="13.5">
      <c r="C308" s="2"/>
      <c r="D308" s="30"/>
      <c r="E308" s="28"/>
      <c r="F308" s="30"/>
      <c r="G308" s="30"/>
      <c r="I308" s="30"/>
      <c r="K308" s="30"/>
      <c r="M308" s="30"/>
    </row>
    <row r="309" spans="3:13" s="1" customFormat="1" ht="13.5">
      <c r="C309" s="2"/>
      <c r="D309" s="30"/>
      <c r="E309" s="28"/>
      <c r="F309" s="30"/>
      <c r="G309" s="30"/>
      <c r="I309" s="30"/>
      <c r="K309" s="30"/>
      <c r="M309" s="30"/>
    </row>
    <row r="310" spans="3:13" s="1" customFormat="1" ht="13.5">
      <c r="C310" s="2"/>
      <c r="D310" s="30"/>
      <c r="E310" s="28"/>
      <c r="F310" s="30"/>
      <c r="G310" s="30"/>
      <c r="I310" s="30"/>
      <c r="K310" s="30"/>
      <c r="M310" s="30"/>
    </row>
    <row r="311" spans="3:13" s="1" customFormat="1" ht="13.5">
      <c r="C311" s="2"/>
      <c r="D311" s="30"/>
      <c r="E311" s="28"/>
      <c r="F311" s="30"/>
      <c r="G311" s="30"/>
      <c r="I311" s="30"/>
      <c r="K311" s="30"/>
      <c r="M311" s="30"/>
    </row>
    <row r="312" spans="3:13" s="1" customFormat="1" ht="13.5">
      <c r="C312" s="2"/>
      <c r="D312" s="30"/>
      <c r="E312" s="28"/>
      <c r="F312" s="30"/>
      <c r="G312" s="30"/>
      <c r="I312" s="30"/>
      <c r="K312" s="30"/>
      <c r="M312" s="30"/>
    </row>
    <row r="313" spans="3:13" s="1" customFormat="1" ht="13.5">
      <c r="C313" s="2"/>
      <c r="D313" s="30"/>
      <c r="E313" s="28"/>
      <c r="F313" s="30"/>
      <c r="G313" s="30"/>
      <c r="I313" s="30"/>
      <c r="K313" s="30"/>
      <c r="M313" s="30"/>
    </row>
    <row r="314" spans="3:13" s="1" customFormat="1" ht="13.5">
      <c r="C314" s="2"/>
      <c r="D314" s="30"/>
      <c r="E314" s="28"/>
      <c r="F314" s="30"/>
      <c r="G314" s="30"/>
      <c r="I314" s="30"/>
      <c r="K314" s="30"/>
      <c r="M314" s="30"/>
    </row>
    <row r="315" spans="3:13" s="1" customFormat="1" ht="13.5">
      <c r="C315" s="2"/>
      <c r="D315" s="30"/>
      <c r="E315" s="28"/>
      <c r="F315" s="30"/>
      <c r="G315" s="30"/>
      <c r="I315" s="30"/>
      <c r="K315" s="30"/>
      <c r="M315" s="30"/>
    </row>
    <row r="316" spans="3:13" s="1" customFormat="1" ht="13.5">
      <c r="C316" s="2"/>
      <c r="D316" s="30"/>
      <c r="E316" s="28"/>
      <c r="F316" s="30"/>
      <c r="G316" s="30"/>
      <c r="I316" s="30"/>
      <c r="K316" s="30"/>
      <c r="M316" s="30"/>
    </row>
    <row r="317" spans="3:13" s="1" customFormat="1" ht="13.5">
      <c r="C317" s="2"/>
      <c r="D317" s="30"/>
      <c r="E317" s="28"/>
      <c r="F317" s="30"/>
      <c r="G317" s="30"/>
      <c r="I317" s="30"/>
      <c r="K317" s="30"/>
      <c r="M317" s="30"/>
    </row>
    <row r="318" spans="3:13" s="1" customFormat="1" ht="13.5">
      <c r="C318" s="2"/>
      <c r="D318" s="30"/>
      <c r="E318" s="28"/>
      <c r="F318" s="30"/>
      <c r="G318" s="30"/>
      <c r="I318" s="30"/>
      <c r="K318" s="30"/>
      <c r="M318" s="30"/>
    </row>
    <row r="319" spans="3:13" s="1" customFormat="1" ht="13.5">
      <c r="C319" s="2"/>
      <c r="D319" s="30"/>
      <c r="E319" s="28"/>
      <c r="F319" s="30"/>
      <c r="G319" s="30"/>
      <c r="I319" s="30"/>
      <c r="K319" s="30"/>
      <c r="M319" s="30"/>
    </row>
    <row r="320" spans="3:13" s="1" customFormat="1" ht="13.5">
      <c r="C320" s="2"/>
      <c r="D320" s="30"/>
      <c r="E320" s="28"/>
      <c r="F320" s="30"/>
      <c r="G320" s="30"/>
      <c r="I320" s="30"/>
      <c r="K320" s="30"/>
      <c r="M320" s="30"/>
    </row>
    <row r="321" spans="3:13" s="1" customFormat="1" ht="13.5">
      <c r="C321" s="2"/>
      <c r="D321" s="30"/>
      <c r="E321" s="28"/>
      <c r="F321" s="30"/>
      <c r="G321" s="30"/>
      <c r="I321" s="30"/>
      <c r="K321" s="30"/>
      <c r="M321" s="30"/>
    </row>
    <row r="322" spans="3:13" s="1" customFormat="1" ht="13.5">
      <c r="C322" s="2"/>
      <c r="D322" s="30"/>
      <c r="E322" s="28"/>
      <c r="F322" s="30"/>
      <c r="G322" s="30"/>
      <c r="I322" s="30"/>
      <c r="K322" s="30"/>
      <c r="M322" s="30"/>
    </row>
    <row r="323" spans="3:13" s="1" customFormat="1" ht="13.5">
      <c r="C323" s="2"/>
      <c r="D323" s="30"/>
      <c r="E323" s="28"/>
      <c r="F323" s="30"/>
      <c r="G323" s="30"/>
      <c r="I323" s="30"/>
      <c r="K323" s="30"/>
      <c r="M323" s="30"/>
    </row>
    <row r="324" spans="3:13" s="1" customFormat="1" ht="13.5">
      <c r="C324" s="2"/>
      <c r="D324" s="30"/>
      <c r="E324" s="28"/>
      <c r="F324" s="30"/>
      <c r="G324" s="30"/>
      <c r="I324" s="30"/>
      <c r="K324" s="30"/>
      <c r="M324" s="30"/>
    </row>
    <row r="325" spans="3:13" s="1" customFormat="1" ht="13.5">
      <c r="C325" s="2"/>
      <c r="D325" s="30"/>
      <c r="E325" s="28"/>
      <c r="F325" s="30"/>
      <c r="G325" s="30"/>
      <c r="I325" s="30"/>
      <c r="K325" s="30"/>
      <c r="M325" s="30"/>
    </row>
    <row r="326" spans="3:13" s="1" customFormat="1" ht="13.5">
      <c r="C326" s="2"/>
      <c r="D326" s="30"/>
      <c r="E326" s="28"/>
      <c r="F326" s="30"/>
      <c r="G326" s="30"/>
      <c r="I326" s="30"/>
      <c r="K326" s="30"/>
      <c r="M326" s="30"/>
    </row>
    <row r="327" spans="3:13" s="1" customFormat="1" ht="13.5">
      <c r="C327" s="2"/>
      <c r="D327" s="30"/>
      <c r="E327" s="28"/>
      <c r="F327" s="30"/>
      <c r="G327" s="30"/>
      <c r="I327" s="30"/>
      <c r="K327" s="30"/>
      <c r="M327" s="30"/>
    </row>
    <row r="328" spans="3:13" s="1" customFormat="1" ht="13.5">
      <c r="C328" s="2"/>
      <c r="D328" s="30"/>
      <c r="E328" s="28"/>
      <c r="F328" s="30"/>
      <c r="G328" s="30"/>
      <c r="I328" s="30"/>
      <c r="K328" s="30"/>
      <c r="M328" s="30"/>
    </row>
    <row r="329" spans="3:13" s="1" customFormat="1" ht="13.5">
      <c r="C329" s="2"/>
      <c r="D329" s="30"/>
      <c r="E329" s="28"/>
      <c r="F329" s="30"/>
      <c r="G329" s="30"/>
      <c r="I329" s="30"/>
      <c r="K329" s="30"/>
      <c r="M329" s="30"/>
    </row>
    <row r="330" spans="3:13" s="1" customFormat="1" ht="13.5">
      <c r="C330" s="2"/>
      <c r="D330" s="30"/>
      <c r="E330" s="28"/>
      <c r="F330" s="30"/>
      <c r="G330" s="30"/>
      <c r="I330" s="30"/>
      <c r="K330" s="30"/>
      <c r="M330" s="30"/>
    </row>
    <row r="331" spans="3:13" s="1" customFormat="1" ht="13.5">
      <c r="C331" s="2"/>
      <c r="D331" s="30"/>
      <c r="E331" s="28"/>
      <c r="F331" s="30"/>
      <c r="G331" s="30"/>
      <c r="I331" s="30"/>
      <c r="K331" s="30"/>
      <c r="M331" s="30"/>
    </row>
    <row r="332" spans="3:13" s="1" customFormat="1" ht="13.5">
      <c r="C332" s="2"/>
      <c r="D332" s="30"/>
      <c r="E332" s="28"/>
      <c r="F332" s="30"/>
      <c r="G332" s="30"/>
      <c r="I332" s="30"/>
      <c r="K332" s="30"/>
      <c r="M332" s="30"/>
    </row>
    <row r="333" spans="3:13" s="1" customFormat="1" ht="13.5">
      <c r="C333" s="2"/>
      <c r="D333" s="30"/>
      <c r="E333" s="28"/>
      <c r="F333" s="30"/>
      <c r="G333" s="30"/>
      <c r="I333" s="30"/>
      <c r="K333" s="30"/>
      <c r="M333" s="30"/>
    </row>
    <row r="334" spans="3:13" s="1" customFormat="1" ht="13.5">
      <c r="C334" s="2"/>
      <c r="D334" s="30"/>
      <c r="E334" s="28"/>
      <c r="F334" s="30"/>
      <c r="G334" s="30"/>
      <c r="I334" s="30"/>
      <c r="K334" s="30"/>
      <c r="M334" s="30"/>
    </row>
    <row r="335" spans="3:13" s="1" customFormat="1" ht="13.5">
      <c r="C335" s="2"/>
      <c r="D335" s="30"/>
      <c r="E335" s="28"/>
      <c r="F335" s="30"/>
      <c r="G335" s="30"/>
      <c r="I335" s="30"/>
      <c r="K335" s="30"/>
      <c r="M335" s="30"/>
    </row>
    <row r="336" spans="3:13" s="1" customFormat="1" ht="13.5">
      <c r="C336" s="2"/>
      <c r="D336" s="30"/>
      <c r="E336" s="28"/>
      <c r="F336" s="30"/>
      <c r="G336" s="30"/>
      <c r="I336" s="30"/>
      <c r="K336" s="30"/>
      <c r="M336" s="30"/>
    </row>
    <row r="337" spans="3:13" s="1" customFormat="1" ht="13.5">
      <c r="C337" s="2"/>
      <c r="D337" s="30"/>
      <c r="E337" s="28"/>
      <c r="F337" s="30"/>
      <c r="G337" s="30"/>
      <c r="I337" s="30"/>
      <c r="K337" s="30"/>
      <c r="M337" s="30"/>
    </row>
    <row r="338" spans="3:13" s="1" customFormat="1" ht="13.5">
      <c r="C338" s="2"/>
      <c r="D338" s="30"/>
      <c r="E338" s="28"/>
      <c r="F338" s="30"/>
      <c r="G338" s="30"/>
      <c r="I338" s="30"/>
      <c r="K338" s="30"/>
      <c r="M338" s="30"/>
    </row>
    <row r="339" spans="3:13" s="1" customFormat="1" ht="13.5">
      <c r="C339" s="2"/>
      <c r="D339" s="30"/>
      <c r="E339" s="28"/>
      <c r="F339" s="30"/>
      <c r="G339" s="30"/>
      <c r="I339" s="30"/>
      <c r="K339" s="30"/>
      <c r="M339" s="30"/>
    </row>
    <row r="340" spans="3:13" s="1" customFormat="1" ht="13.5">
      <c r="C340" s="2"/>
      <c r="D340" s="30"/>
      <c r="E340" s="28"/>
      <c r="F340" s="30"/>
      <c r="G340" s="30"/>
      <c r="I340" s="30"/>
      <c r="K340" s="30"/>
      <c r="M340" s="30"/>
    </row>
    <row r="341" spans="3:13" s="1" customFormat="1" ht="13.5">
      <c r="C341" s="2"/>
      <c r="D341" s="30"/>
      <c r="E341" s="28"/>
      <c r="F341" s="30"/>
      <c r="G341" s="30"/>
      <c r="I341" s="30"/>
      <c r="K341" s="30"/>
      <c r="M341" s="30"/>
    </row>
    <row r="342" spans="3:13" s="1" customFormat="1" ht="13.5">
      <c r="C342" s="2"/>
      <c r="D342" s="30"/>
      <c r="E342" s="28"/>
      <c r="F342" s="30"/>
      <c r="G342" s="30"/>
      <c r="I342" s="30"/>
      <c r="K342" s="30"/>
      <c r="M342" s="30"/>
    </row>
    <row r="343" spans="3:13" s="1" customFormat="1" ht="13.5">
      <c r="C343" s="2"/>
      <c r="D343" s="30"/>
      <c r="E343" s="28"/>
      <c r="F343" s="30"/>
      <c r="G343" s="30"/>
      <c r="I343" s="30"/>
      <c r="K343" s="30"/>
      <c r="M343" s="30"/>
    </row>
    <row r="344" spans="3:13" s="1" customFormat="1" ht="13.5">
      <c r="C344" s="2"/>
      <c r="D344" s="30"/>
      <c r="E344" s="28"/>
      <c r="F344" s="30"/>
      <c r="G344" s="30"/>
      <c r="I344" s="30"/>
      <c r="K344" s="30"/>
      <c r="M344" s="30"/>
    </row>
    <row r="345" spans="3:13" s="1" customFormat="1" ht="13.5">
      <c r="C345" s="2"/>
      <c r="D345" s="30"/>
      <c r="E345" s="28"/>
      <c r="F345" s="30"/>
      <c r="G345" s="30"/>
      <c r="I345" s="30"/>
      <c r="K345" s="30"/>
      <c r="M345" s="30"/>
    </row>
    <row r="346" spans="3:13" s="1" customFormat="1" ht="13.5">
      <c r="C346" s="2"/>
      <c r="D346" s="30"/>
      <c r="E346" s="28"/>
      <c r="F346" s="30"/>
      <c r="G346" s="30"/>
      <c r="I346" s="30"/>
      <c r="K346" s="30"/>
      <c r="M346" s="30"/>
    </row>
    <row r="347" spans="3:13" s="1" customFormat="1" ht="13.5">
      <c r="C347" s="2"/>
      <c r="D347" s="30"/>
      <c r="E347" s="28"/>
      <c r="F347" s="30"/>
      <c r="G347" s="30"/>
      <c r="I347" s="30"/>
      <c r="K347" s="30"/>
      <c r="M347" s="30"/>
    </row>
    <row r="348" spans="3:13" s="1" customFormat="1" ht="13.5">
      <c r="C348" s="2"/>
      <c r="D348" s="30"/>
      <c r="E348" s="28"/>
      <c r="F348" s="30"/>
      <c r="G348" s="30"/>
      <c r="I348" s="30"/>
      <c r="K348" s="30"/>
      <c r="M348" s="30"/>
    </row>
    <row r="349" spans="3:13" s="1" customFormat="1" ht="13.5">
      <c r="C349" s="2"/>
      <c r="D349" s="30"/>
      <c r="E349" s="28"/>
      <c r="F349" s="30"/>
      <c r="G349" s="30"/>
      <c r="I349" s="30"/>
      <c r="K349" s="30"/>
      <c r="M349" s="30"/>
    </row>
    <row r="350" spans="3:13" s="1" customFormat="1" ht="13.5">
      <c r="C350" s="2"/>
      <c r="D350" s="30"/>
      <c r="E350" s="28"/>
      <c r="F350" s="30"/>
      <c r="G350" s="30"/>
      <c r="I350" s="30"/>
      <c r="K350" s="30"/>
      <c r="M350" s="30"/>
    </row>
    <row r="351" spans="3:13" s="1" customFormat="1" ht="13.5">
      <c r="C351" s="2"/>
      <c r="D351" s="30"/>
      <c r="E351" s="28"/>
      <c r="F351" s="30"/>
      <c r="G351" s="30"/>
      <c r="I351" s="30"/>
      <c r="K351" s="30"/>
      <c r="M351" s="30"/>
    </row>
    <row r="352" spans="3:13" s="1" customFormat="1" ht="13.5">
      <c r="C352" s="2"/>
      <c r="D352" s="30"/>
      <c r="E352" s="28"/>
      <c r="F352" s="30"/>
      <c r="G352" s="30"/>
      <c r="I352" s="30"/>
      <c r="K352" s="30"/>
      <c r="M352" s="30"/>
    </row>
    <row r="353" spans="3:13" s="1" customFormat="1" ht="13.5">
      <c r="C353" s="2"/>
      <c r="D353" s="30"/>
      <c r="E353" s="28"/>
      <c r="F353" s="30"/>
      <c r="G353" s="30"/>
      <c r="I353" s="30"/>
      <c r="K353" s="30"/>
      <c r="M353" s="30"/>
    </row>
    <row r="354" spans="3:13" s="1" customFormat="1" ht="13.5">
      <c r="C354" s="2"/>
      <c r="D354" s="30"/>
      <c r="E354" s="28"/>
      <c r="F354" s="30"/>
      <c r="G354" s="30"/>
      <c r="I354" s="30"/>
      <c r="K354" s="30"/>
      <c r="M354" s="30"/>
    </row>
    <row r="355" spans="3:13" s="1" customFormat="1" ht="13.5">
      <c r="C355" s="2"/>
      <c r="D355" s="30"/>
      <c r="E355" s="28"/>
      <c r="F355" s="30"/>
      <c r="G355" s="30"/>
      <c r="I355" s="30"/>
      <c r="K355" s="30"/>
      <c r="M355" s="30"/>
    </row>
    <row r="356" spans="3:13" s="1" customFormat="1" ht="13.5">
      <c r="C356" s="2"/>
      <c r="D356" s="30"/>
      <c r="E356" s="28"/>
      <c r="F356" s="30"/>
      <c r="G356" s="30"/>
      <c r="I356" s="30"/>
      <c r="K356" s="30"/>
      <c r="M356" s="30"/>
    </row>
    <row r="357" spans="3:13" s="1" customFormat="1" ht="13.5">
      <c r="C357" s="2"/>
      <c r="D357" s="30"/>
      <c r="E357" s="28"/>
      <c r="F357" s="30"/>
      <c r="G357" s="30"/>
      <c r="I357" s="30"/>
      <c r="K357" s="30"/>
      <c r="M357" s="30"/>
    </row>
    <row r="358" spans="3:13" s="1" customFormat="1" ht="13.5">
      <c r="C358" s="2"/>
      <c r="D358" s="30"/>
      <c r="E358" s="28"/>
      <c r="F358" s="30"/>
      <c r="G358" s="30"/>
      <c r="I358" s="30"/>
      <c r="K358" s="30"/>
      <c r="M358" s="30"/>
    </row>
    <row r="359" spans="3:13" s="1" customFormat="1" ht="13.5">
      <c r="C359" s="2"/>
      <c r="D359" s="30"/>
      <c r="E359" s="28"/>
      <c r="F359" s="30"/>
      <c r="G359" s="30"/>
      <c r="I359" s="30"/>
      <c r="K359" s="30"/>
      <c r="M359" s="30"/>
    </row>
    <row r="360" spans="3:13" s="1" customFormat="1" ht="13.5">
      <c r="C360" s="2"/>
      <c r="D360" s="30"/>
      <c r="E360" s="28"/>
      <c r="F360" s="30"/>
      <c r="G360" s="30"/>
      <c r="I360" s="30"/>
      <c r="K360" s="30"/>
      <c r="M360" s="30"/>
    </row>
    <row r="361" spans="3:13" s="1" customFormat="1" ht="13.5">
      <c r="C361" s="2"/>
      <c r="D361" s="30"/>
      <c r="E361" s="28"/>
      <c r="F361" s="30"/>
      <c r="G361" s="30"/>
      <c r="I361" s="30"/>
      <c r="K361" s="30"/>
      <c r="M361" s="30"/>
    </row>
    <row r="362" spans="3:13" s="1" customFormat="1" ht="13.5">
      <c r="C362" s="2"/>
      <c r="D362" s="30"/>
      <c r="E362" s="28"/>
      <c r="F362" s="30"/>
      <c r="G362" s="30"/>
      <c r="I362" s="30"/>
      <c r="K362" s="30"/>
      <c r="M362" s="30"/>
    </row>
    <row r="363" spans="3:13" s="1" customFormat="1" ht="13.5">
      <c r="C363" s="2"/>
      <c r="D363" s="30"/>
      <c r="E363" s="28"/>
      <c r="F363" s="30"/>
      <c r="G363" s="30"/>
      <c r="I363" s="30"/>
      <c r="K363" s="30"/>
      <c r="M363" s="30"/>
    </row>
    <row r="364" spans="3:13" s="1" customFormat="1" ht="13.5">
      <c r="C364" s="2"/>
      <c r="D364" s="30"/>
      <c r="E364" s="28"/>
      <c r="F364" s="30"/>
      <c r="G364" s="30"/>
      <c r="I364" s="30"/>
      <c r="K364" s="30"/>
      <c r="M364" s="30"/>
    </row>
    <row r="365" spans="3:13" s="1" customFormat="1" ht="13.5">
      <c r="C365" s="2"/>
      <c r="D365" s="30"/>
      <c r="E365" s="28"/>
      <c r="F365" s="30"/>
      <c r="G365" s="30"/>
      <c r="I365" s="30"/>
      <c r="K365" s="30"/>
      <c r="M365" s="30"/>
    </row>
    <row r="366" spans="3:13" s="1" customFormat="1" ht="13.5">
      <c r="C366" s="2"/>
      <c r="D366" s="30"/>
      <c r="E366" s="28"/>
      <c r="F366" s="30"/>
      <c r="G366" s="30"/>
      <c r="I366" s="30"/>
      <c r="K366" s="30"/>
      <c r="M366" s="30"/>
    </row>
    <row r="367" spans="3:13" s="1" customFormat="1" ht="13.5">
      <c r="C367" s="2"/>
      <c r="D367" s="30"/>
      <c r="E367" s="28"/>
      <c r="F367" s="30"/>
      <c r="G367" s="30"/>
      <c r="I367" s="30"/>
      <c r="K367" s="30"/>
      <c r="M367" s="30"/>
    </row>
    <row r="368" spans="3:13" s="1" customFormat="1" ht="13.5">
      <c r="C368" s="2"/>
      <c r="D368" s="30"/>
      <c r="E368" s="28"/>
      <c r="F368" s="30"/>
      <c r="G368" s="30"/>
      <c r="I368" s="30"/>
      <c r="K368" s="30"/>
      <c r="M368" s="30"/>
    </row>
    <row r="369" spans="3:13" s="1" customFormat="1" ht="13.5">
      <c r="C369" s="2"/>
      <c r="D369" s="30"/>
      <c r="E369" s="28"/>
      <c r="F369" s="30"/>
      <c r="G369" s="30"/>
      <c r="I369" s="30"/>
      <c r="K369" s="30"/>
      <c r="M369" s="30"/>
    </row>
    <row r="370" spans="3:13" s="1" customFormat="1" ht="13.5">
      <c r="C370" s="2"/>
      <c r="D370" s="30"/>
      <c r="E370" s="28"/>
      <c r="F370" s="30"/>
      <c r="G370" s="30"/>
      <c r="I370" s="30"/>
      <c r="K370" s="30"/>
      <c r="M370" s="30"/>
    </row>
    <row r="371" spans="3:13" s="1" customFormat="1" ht="13.5">
      <c r="C371" s="2"/>
      <c r="D371" s="30"/>
      <c r="E371" s="28"/>
      <c r="F371" s="30"/>
      <c r="G371" s="30"/>
      <c r="I371" s="30"/>
      <c r="K371" s="30"/>
      <c r="M371" s="30"/>
    </row>
    <row r="372" spans="3:13" s="1" customFormat="1" ht="13.5">
      <c r="C372" s="2"/>
      <c r="D372" s="30"/>
      <c r="E372" s="28"/>
      <c r="F372" s="30"/>
      <c r="G372" s="30"/>
      <c r="I372" s="30"/>
      <c r="K372" s="30"/>
      <c r="M372" s="30"/>
    </row>
    <row r="373" spans="3:13" s="1" customFormat="1" ht="13.5">
      <c r="C373" s="2"/>
      <c r="D373" s="30"/>
      <c r="E373" s="28"/>
      <c r="F373" s="30"/>
      <c r="G373" s="30"/>
      <c r="I373" s="30"/>
      <c r="K373" s="30"/>
      <c r="M373" s="30"/>
    </row>
    <row r="374" spans="3:13" s="1" customFormat="1" ht="13.5">
      <c r="C374" s="2"/>
      <c r="D374" s="30"/>
      <c r="E374" s="28"/>
      <c r="F374" s="30"/>
      <c r="G374" s="30"/>
      <c r="I374" s="30"/>
      <c r="K374" s="30"/>
      <c r="M374" s="30"/>
    </row>
    <row r="375" spans="3:13" s="1" customFormat="1" ht="13.5">
      <c r="C375" s="2"/>
      <c r="D375" s="30"/>
      <c r="E375" s="28"/>
      <c r="F375" s="30"/>
      <c r="G375" s="30"/>
      <c r="I375" s="30"/>
      <c r="K375" s="30"/>
      <c r="M375" s="30"/>
    </row>
    <row r="376" spans="3:13" s="1" customFormat="1" ht="13.5">
      <c r="C376" s="2"/>
      <c r="D376" s="30"/>
      <c r="E376" s="28"/>
      <c r="F376" s="30"/>
      <c r="G376" s="30"/>
      <c r="I376" s="30"/>
      <c r="K376" s="30"/>
      <c r="M376" s="30"/>
    </row>
    <row r="377" spans="3:13" s="1" customFormat="1" ht="13.5">
      <c r="C377" s="2"/>
      <c r="D377" s="30"/>
      <c r="E377" s="28"/>
      <c r="F377" s="30"/>
      <c r="G377" s="30"/>
      <c r="I377" s="30"/>
      <c r="K377" s="30"/>
      <c r="M377" s="30"/>
    </row>
    <row r="378" spans="3:13" s="1" customFormat="1" ht="13.5">
      <c r="C378" s="2"/>
      <c r="D378" s="30"/>
      <c r="E378" s="28"/>
      <c r="F378" s="30"/>
      <c r="G378" s="30"/>
      <c r="I378" s="30"/>
      <c r="K378" s="30"/>
      <c r="M378" s="30"/>
    </row>
    <row r="379" spans="3:13" s="1" customFormat="1" ht="13.5">
      <c r="C379" s="2"/>
      <c r="D379" s="30"/>
      <c r="E379" s="28"/>
      <c r="F379" s="30"/>
      <c r="G379" s="30"/>
      <c r="I379" s="30"/>
      <c r="K379" s="30"/>
      <c r="M379" s="30"/>
    </row>
    <row r="380" spans="3:13" s="1" customFormat="1" ht="13.5">
      <c r="C380" s="2"/>
      <c r="D380" s="30"/>
      <c r="E380" s="28"/>
      <c r="F380" s="30"/>
      <c r="G380" s="30"/>
      <c r="I380" s="30"/>
      <c r="K380" s="30"/>
      <c r="M380" s="30"/>
    </row>
    <row r="381" spans="3:13" s="1" customFormat="1" ht="13.5">
      <c r="C381" s="2"/>
      <c r="D381" s="30"/>
      <c r="E381" s="28"/>
      <c r="F381" s="30"/>
      <c r="G381" s="30"/>
      <c r="I381" s="30"/>
      <c r="K381" s="30"/>
      <c r="M381" s="30"/>
    </row>
    <row r="382" spans="3:13" s="1" customFormat="1" ht="13.5">
      <c r="C382" s="2"/>
      <c r="D382" s="30"/>
      <c r="E382" s="28"/>
      <c r="F382" s="30"/>
      <c r="G382" s="30"/>
      <c r="I382" s="30"/>
      <c r="K382" s="30"/>
      <c r="M382" s="30"/>
    </row>
    <row r="383" spans="3:13" s="1" customFormat="1" ht="13.5">
      <c r="C383" s="2"/>
      <c r="D383" s="30"/>
      <c r="E383" s="28"/>
      <c r="F383" s="30"/>
      <c r="G383" s="30"/>
      <c r="I383" s="30"/>
      <c r="K383" s="30"/>
      <c r="M383" s="30"/>
    </row>
    <row r="384" spans="3:13" s="1" customFormat="1" ht="13.5">
      <c r="C384" s="2"/>
      <c r="D384" s="30"/>
      <c r="E384" s="28"/>
      <c r="F384" s="30"/>
      <c r="G384" s="30"/>
      <c r="I384" s="30"/>
      <c r="K384" s="30"/>
      <c r="M384" s="30"/>
    </row>
    <row r="385" spans="3:13" s="1" customFormat="1" ht="13.5">
      <c r="C385" s="2"/>
      <c r="D385" s="30"/>
      <c r="E385" s="28"/>
      <c r="F385" s="30"/>
      <c r="G385" s="30"/>
      <c r="I385" s="30"/>
      <c r="K385" s="30"/>
      <c r="M385" s="30"/>
    </row>
    <row r="386" spans="3:13" s="1" customFormat="1" ht="13.5">
      <c r="C386" s="2"/>
      <c r="D386" s="30"/>
      <c r="E386" s="28"/>
      <c r="F386" s="30"/>
      <c r="G386" s="30"/>
      <c r="I386" s="30"/>
      <c r="K386" s="30"/>
      <c r="M386" s="30"/>
    </row>
    <row r="387" spans="3:13" s="1" customFormat="1" ht="13.5">
      <c r="C387" s="2"/>
      <c r="D387" s="30"/>
      <c r="E387" s="28"/>
      <c r="F387" s="30"/>
      <c r="G387" s="30"/>
      <c r="I387" s="30"/>
      <c r="K387" s="30"/>
      <c r="M387" s="30"/>
    </row>
    <row r="388" spans="3:13" s="1" customFormat="1" ht="13.5">
      <c r="C388" s="2"/>
      <c r="D388" s="30"/>
      <c r="E388" s="28"/>
      <c r="F388" s="30"/>
      <c r="G388" s="30"/>
      <c r="I388" s="30"/>
      <c r="K388" s="30"/>
      <c r="M388" s="30"/>
    </row>
    <row r="389" spans="3:13" s="1" customFormat="1" ht="13.5">
      <c r="C389" s="2"/>
      <c r="D389" s="30"/>
      <c r="E389" s="28"/>
      <c r="F389" s="30"/>
      <c r="G389" s="30"/>
      <c r="I389" s="30"/>
      <c r="K389" s="30"/>
      <c r="M389" s="30"/>
    </row>
    <row r="390" spans="3:13" s="1" customFormat="1" ht="13.5">
      <c r="C390" s="2"/>
      <c r="D390" s="30"/>
      <c r="E390" s="28"/>
      <c r="F390" s="30"/>
      <c r="G390" s="30"/>
      <c r="I390" s="30"/>
      <c r="K390" s="30"/>
      <c r="M390" s="30"/>
    </row>
    <row r="391" spans="3:13" s="1" customFormat="1" ht="13.5">
      <c r="C391" s="2"/>
      <c r="D391" s="30"/>
      <c r="E391" s="28"/>
      <c r="F391" s="30"/>
      <c r="G391" s="30"/>
      <c r="I391" s="30"/>
      <c r="K391" s="30"/>
      <c r="M391" s="30"/>
    </row>
    <row r="392" spans="3:13" s="1" customFormat="1" ht="13.5">
      <c r="C392" s="2"/>
      <c r="D392" s="30"/>
      <c r="E392" s="28"/>
      <c r="F392" s="30"/>
      <c r="G392" s="30"/>
      <c r="I392" s="30"/>
      <c r="K392" s="30"/>
      <c r="M392" s="30"/>
    </row>
    <row r="393" spans="3:13" s="1" customFormat="1" ht="13.5">
      <c r="C393" s="2"/>
      <c r="D393" s="30"/>
      <c r="E393" s="28"/>
      <c r="F393" s="30"/>
      <c r="G393" s="30"/>
      <c r="I393" s="30"/>
      <c r="K393" s="30"/>
      <c r="M393" s="30"/>
    </row>
    <row r="394" spans="3:13" s="1" customFormat="1" ht="13.5">
      <c r="C394" s="2"/>
      <c r="D394" s="30"/>
      <c r="E394" s="28"/>
      <c r="F394" s="30"/>
      <c r="G394" s="30"/>
      <c r="I394" s="30"/>
      <c r="K394" s="30"/>
      <c r="M394" s="30"/>
    </row>
    <row r="395" spans="3:13" s="1" customFormat="1" ht="13.5">
      <c r="C395" s="2"/>
      <c r="D395" s="30"/>
      <c r="E395" s="28"/>
      <c r="F395" s="30"/>
      <c r="G395" s="30"/>
      <c r="I395" s="30"/>
      <c r="K395" s="30"/>
      <c r="M395" s="30"/>
    </row>
    <row r="396" spans="3:13" s="1" customFormat="1" ht="13.5">
      <c r="C396" s="2"/>
      <c r="D396" s="30"/>
      <c r="E396" s="28"/>
      <c r="F396" s="30"/>
      <c r="G396" s="30"/>
      <c r="I396" s="30"/>
      <c r="K396" s="30"/>
      <c r="M396" s="30"/>
    </row>
    <row r="397" spans="3:13" s="1" customFormat="1" ht="13.5">
      <c r="C397" s="2"/>
      <c r="D397" s="30"/>
      <c r="E397" s="28"/>
      <c r="F397" s="30"/>
      <c r="G397" s="30"/>
      <c r="I397" s="30"/>
      <c r="K397" s="30"/>
      <c r="M397" s="30"/>
    </row>
    <row r="398" spans="3:13" s="1" customFormat="1" ht="13.5">
      <c r="C398" s="2"/>
      <c r="D398" s="30"/>
      <c r="E398" s="28"/>
      <c r="F398" s="30"/>
      <c r="G398" s="30"/>
      <c r="I398" s="30"/>
      <c r="K398" s="30"/>
      <c r="M398" s="30"/>
    </row>
    <row r="399" spans="3:13" s="1" customFormat="1" ht="13.5">
      <c r="C399" s="2"/>
      <c r="D399" s="30"/>
      <c r="E399" s="28"/>
      <c r="F399" s="30"/>
      <c r="G399" s="30"/>
      <c r="I399" s="30"/>
      <c r="K399" s="30"/>
      <c r="M399" s="30"/>
    </row>
    <row r="400" spans="3:13" s="1" customFormat="1" ht="13.5">
      <c r="C400" s="2"/>
      <c r="D400" s="30"/>
      <c r="E400" s="28"/>
      <c r="F400" s="30"/>
      <c r="G400" s="30"/>
      <c r="I400" s="30"/>
      <c r="K400" s="30"/>
      <c r="M400" s="30"/>
    </row>
    <row r="401" spans="3:13" s="1" customFormat="1" ht="13.5">
      <c r="C401" s="2"/>
      <c r="D401" s="30"/>
      <c r="E401" s="28"/>
      <c r="F401" s="30"/>
      <c r="G401" s="30"/>
      <c r="I401" s="30"/>
      <c r="K401" s="30"/>
      <c r="M401" s="30"/>
    </row>
    <row r="402" spans="3:13" s="1" customFormat="1" ht="13.5">
      <c r="C402" s="2"/>
      <c r="D402" s="30"/>
      <c r="E402" s="28"/>
      <c r="F402" s="30"/>
      <c r="G402" s="30"/>
      <c r="I402" s="30"/>
      <c r="K402" s="30"/>
      <c r="M402" s="30"/>
    </row>
    <row r="403" spans="3:13" s="1" customFormat="1" ht="13.5">
      <c r="C403" s="2"/>
      <c r="D403" s="30"/>
      <c r="E403" s="28"/>
      <c r="F403" s="30"/>
      <c r="G403" s="30"/>
      <c r="I403" s="30"/>
      <c r="K403" s="30"/>
      <c r="M403" s="30"/>
    </row>
    <row r="404" spans="3:13" s="1" customFormat="1" ht="13.5">
      <c r="C404" s="2"/>
      <c r="D404" s="30"/>
      <c r="E404" s="28"/>
      <c r="F404" s="30"/>
      <c r="G404" s="30"/>
      <c r="I404" s="30"/>
      <c r="K404" s="30"/>
      <c r="M404" s="30"/>
    </row>
    <row r="405" spans="3:13" s="1" customFormat="1" ht="13.5">
      <c r="C405" s="2"/>
      <c r="D405" s="30"/>
      <c r="E405" s="28"/>
      <c r="F405" s="30"/>
      <c r="G405" s="30"/>
      <c r="I405" s="30"/>
      <c r="K405" s="30"/>
      <c r="M405" s="30"/>
    </row>
    <row r="406" spans="3:13" s="1" customFormat="1" ht="13.5">
      <c r="C406" s="2"/>
      <c r="D406" s="30"/>
      <c r="E406" s="28"/>
      <c r="F406" s="30"/>
      <c r="G406" s="30"/>
      <c r="I406" s="30"/>
      <c r="K406" s="30"/>
      <c r="M406" s="30"/>
    </row>
    <row r="407" spans="3:13" s="1" customFormat="1" ht="13.5">
      <c r="C407" s="2"/>
      <c r="D407" s="30"/>
      <c r="E407" s="28"/>
      <c r="F407" s="30"/>
      <c r="G407" s="30"/>
      <c r="I407" s="30"/>
      <c r="K407" s="30"/>
      <c r="M407" s="30"/>
    </row>
    <row r="408" spans="3:13" s="1" customFormat="1" ht="13.5">
      <c r="C408" s="2"/>
      <c r="D408" s="30"/>
      <c r="E408" s="28"/>
      <c r="F408" s="30"/>
      <c r="G408" s="30"/>
      <c r="I408" s="30"/>
      <c r="K408" s="30"/>
      <c r="M408" s="30"/>
    </row>
    <row r="409" spans="3:13" s="1" customFormat="1" ht="13.5">
      <c r="C409" s="2"/>
      <c r="D409" s="30"/>
      <c r="E409" s="28"/>
      <c r="F409" s="30"/>
      <c r="G409" s="30"/>
      <c r="I409" s="30"/>
      <c r="K409" s="30"/>
      <c r="M409" s="30"/>
    </row>
    <row r="410" spans="3:13" s="1" customFormat="1" ht="13.5">
      <c r="C410" s="2"/>
      <c r="D410" s="30"/>
      <c r="E410" s="28"/>
      <c r="F410" s="30"/>
      <c r="G410" s="30"/>
      <c r="I410" s="30"/>
      <c r="K410" s="30"/>
      <c r="M410" s="30"/>
    </row>
    <row r="411" spans="3:13" s="1" customFormat="1" ht="13.5">
      <c r="C411" s="2"/>
      <c r="D411" s="30"/>
      <c r="E411" s="28"/>
      <c r="F411" s="30"/>
      <c r="G411" s="30"/>
      <c r="I411" s="30"/>
      <c r="K411" s="30"/>
      <c r="M411" s="30"/>
    </row>
    <row r="412" spans="3:13" s="1" customFormat="1" ht="13.5">
      <c r="C412" s="2"/>
      <c r="D412" s="30"/>
      <c r="E412" s="28"/>
      <c r="F412" s="30"/>
      <c r="G412" s="30"/>
      <c r="I412" s="30"/>
      <c r="K412" s="30"/>
      <c r="M412" s="30"/>
    </row>
    <row r="413" spans="3:13" s="1" customFormat="1" ht="13.5">
      <c r="C413" s="2"/>
      <c r="D413" s="30"/>
      <c r="E413" s="28"/>
      <c r="F413" s="30"/>
      <c r="G413" s="30"/>
      <c r="I413" s="30"/>
      <c r="K413" s="30"/>
      <c r="M413" s="30"/>
    </row>
    <row r="414" spans="3:13" s="1" customFormat="1" ht="13.5">
      <c r="C414" s="2"/>
      <c r="D414" s="30"/>
      <c r="E414" s="28"/>
      <c r="F414" s="30"/>
      <c r="G414" s="30"/>
      <c r="I414" s="30"/>
      <c r="K414" s="30"/>
      <c r="M414" s="30"/>
    </row>
    <row r="415" spans="3:13" s="1" customFormat="1" ht="13.5">
      <c r="C415" s="2"/>
      <c r="D415" s="30"/>
      <c r="E415" s="28"/>
      <c r="F415" s="30"/>
      <c r="G415" s="30"/>
      <c r="I415" s="30"/>
      <c r="K415" s="30"/>
      <c r="M415" s="30"/>
    </row>
    <row r="416" spans="3:13" s="1" customFormat="1" ht="13.5">
      <c r="C416" s="2"/>
      <c r="D416" s="30"/>
      <c r="E416" s="28"/>
      <c r="F416" s="30"/>
      <c r="G416" s="30"/>
      <c r="I416" s="30"/>
      <c r="K416" s="30"/>
      <c r="M416" s="30"/>
    </row>
    <row r="417" spans="3:13" s="1" customFormat="1" ht="13.5">
      <c r="C417" s="2"/>
      <c r="D417" s="30"/>
      <c r="E417" s="28"/>
      <c r="F417" s="30"/>
      <c r="G417" s="30"/>
      <c r="I417" s="30"/>
      <c r="K417" s="30"/>
      <c r="M417" s="30"/>
    </row>
    <row r="418" spans="3:13" s="1" customFormat="1" ht="13.5">
      <c r="C418" s="2"/>
      <c r="D418" s="30"/>
      <c r="E418" s="28"/>
      <c r="F418" s="30"/>
      <c r="G418" s="30"/>
      <c r="I418" s="30"/>
      <c r="K418" s="30"/>
      <c r="M418" s="30"/>
    </row>
    <row r="419" spans="3:13" s="1" customFormat="1" ht="13.5">
      <c r="C419" s="2"/>
      <c r="D419" s="30"/>
      <c r="E419" s="28"/>
      <c r="F419" s="30"/>
      <c r="G419" s="30"/>
      <c r="I419" s="30"/>
      <c r="K419" s="30"/>
      <c r="M419" s="30"/>
    </row>
    <row r="420" spans="3:13" s="1" customFormat="1" ht="13.5">
      <c r="C420" s="2"/>
      <c r="D420" s="30"/>
      <c r="E420" s="28"/>
      <c r="F420" s="30"/>
      <c r="G420" s="30"/>
      <c r="I420" s="30"/>
      <c r="K420" s="30"/>
      <c r="M420" s="30"/>
    </row>
    <row r="421" spans="3:13" s="1" customFormat="1" ht="13.5">
      <c r="C421" s="2"/>
      <c r="D421" s="30"/>
      <c r="E421" s="28"/>
      <c r="F421" s="30"/>
      <c r="G421" s="30"/>
      <c r="I421" s="30"/>
      <c r="K421" s="30"/>
      <c r="M421" s="30"/>
    </row>
    <row r="422" spans="3:13" s="1" customFormat="1" ht="13.5">
      <c r="C422" s="2"/>
      <c r="D422" s="30"/>
      <c r="E422" s="28"/>
      <c r="F422" s="30"/>
      <c r="G422" s="30"/>
      <c r="I422" s="30"/>
      <c r="K422" s="30"/>
      <c r="M422" s="30"/>
    </row>
    <row r="423" spans="3:13" s="1" customFormat="1" ht="13.5">
      <c r="C423" s="2"/>
      <c r="D423" s="30"/>
      <c r="E423" s="28"/>
      <c r="F423" s="30"/>
      <c r="G423" s="30"/>
      <c r="I423" s="30"/>
      <c r="K423" s="30"/>
      <c r="M423" s="30"/>
    </row>
    <row r="424" spans="3:13" s="1" customFormat="1" ht="13.5">
      <c r="C424" s="2"/>
      <c r="D424" s="30"/>
      <c r="E424" s="28"/>
      <c r="F424" s="30"/>
      <c r="G424" s="30"/>
      <c r="I424" s="30"/>
      <c r="K424" s="30"/>
      <c r="M424" s="30"/>
    </row>
    <row r="425" spans="3:13" s="1" customFormat="1" ht="13.5">
      <c r="C425" s="2"/>
      <c r="D425" s="30"/>
      <c r="E425" s="28"/>
      <c r="F425" s="30"/>
      <c r="G425" s="30"/>
      <c r="I425" s="30"/>
      <c r="K425" s="30"/>
      <c r="M425" s="30"/>
    </row>
    <row r="426" spans="3:13" s="1" customFormat="1" ht="13.5">
      <c r="C426" s="2"/>
      <c r="D426" s="30"/>
      <c r="E426" s="28"/>
      <c r="F426" s="30"/>
      <c r="G426" s="30"/>
      <c r="I426" s="30"/>
      <c r="K426" s="30"/>
      <c r="M426" s="30"/>
    </row>
    <row r="427" spans="3:13" s="1" customFormat="1" ht="13.5">
      <c r="C427" s="2"/>
      <c r="D427" s="30"/>
      <c r="E427" s="28"/>
      <c r="F427" s="30"/>
      <c r="G427" s="30"/>
      <c r="I427" s="30"/>
      <c r="K427" s="30"/>
      <c r="M427" s="30"/>
    </row>
    <row r="428" spans="3:13" s="1" customFormat="1" ht="13.5">
      <c r="C428" s="2"/>
      <c r="D428" s="30"/>
      <c r="E428" s="28"/>
      <c r="F428" s="30"/>
      <c r="G428" s="30"/>
      <c r="I428" s="30"/>
      <c r="K428" s="30"/>
      <c r="M428" s="30"/>
    </row>
    <row r="429" spans="3:13" s="1" customFormat="1" ht="13.5">
      <c r="C429" s="2"/>
      <c r="D429" s="30"/>
      <c r="E429" s="28"/>
      <c r="F429" s="30"/>
      <c r="G429" s="30"/>
      <c r="I429" s="30"/>
      <c r="K429" s="30"/>
      <c r="M429" s="30"/>
    </row>
    <row r="430" spans="3:13" s="1" customFormat="1" ht="13.5">
      <c r="C430" s="2"/>
      <c r="D430" s="30"/>
      <c r="E430" s="28"/>
      <c r="F430" s="30"/>
      <c r="G430" s="30"/>
      <c r="I430" s="30"/>
      <c r="K430" s="30"/>
      <c r="M430" s="30"/>
    </row>
    <row r="431" spans="3:13" s="1" customFormat="1" ht="13.5">
      <c r="C431" s="2"/>
      <c r="D431" s="30"/>
      <c r="E431" s="28"/>
      <c r="F431" s="30"/>
      <c r="G431" s="30"/>
      <c r="I431" s="30"/>
      <c r="K431" s="30"/>
      <c r="M431" s="30"/>
    </row>
    <row r="432" spans="3:13" s="1" customFormat="1" ht="13.5">
      <c r="C432" s="2"/>
      <c r="D432" s="30"/>
      <c r="E432" s="28"/>
      <c r="F432" s="30"/>
      <c r="G432" s="30"/>
      <c r="I432" s="30"/>
      <c r="K432" s="30"/>
      <c r="M432" s="30"/>
    </row>
    <row r="433" spans="3:13" s="1" customFormat="1" ht="13.5">
      <c r="C433" s="2"/>
      <c r="D433" s="30"/>
      <c r="E433" s="28"/>
      <c r="F433" s="30"/>
      <c r="G433" s="30"/>
      <c r="I433" s="30"/>
      <c r="K433" s="30"/>
      <c r="M433" s="30"/>
    </row>
    <row r="434" spans="3:13" s="1" customFormat="1" ht="13.5">
      <c r="C434" s="2"/>
      <c r="D434" s="30"/>
      <c r="E434" s="28"/>
      <c r="F434" s="30"/>
      <c r="G434" s="30"/>
      <c r="I434" s="30"/>
      <c r="K434" s="30"/>
      <c r="M434" s="30"/>
    </row>
    <row r="435" spans="3:13" s="1" customFormat="1" ht="13.5">
      <c r="C435" s="2"/>
      <c r="D435" s="30"/>
      <c r="E435" s="28"/>
      <c r="F435" s="30"/>
      <c r="G435" s="30"/>
      <c r="I435" s="30"/>
      <c r="K435" s="30"/>
      <c r="M435" s="30"/>
    </row>
    <row r="436" spans="3:13" s="1" customFormat="1" ht="13.5">
      <c r="C436" s="2"/>
      <c r="D436" s="30"/>
      <c r="E436" s="28"/>
      <c r="F436" s="30"/>
      <c r="G436" s="30"/>
      <c r="I436" s="30"/>
      <c r="K436" s="30"/>
      <c r="M436" s="30"/>
    </row>
    <row r="437" spans="3:13" s="1" customFormat="1" ht="13.5">
      <c r="C437" s="2"/>
      <c r="D437" s="30"/>
      <c r="E437" s="28"/>
      <c r="F437" s="30"/>
      <c r="G437" s="30"/>
      <c r="I437" s="30"/>
      <c r="K437" s="30"/>
      <c r="M437" s="30"/>
    </row>
    <row r="438" spans="3:13" s="1" customFormat="1" ht="13.5">
      <c r="C438" s="2"/>
      <c r="D438" s="30"/>
      <c r="E438" s="28"/>
      <c r="F438" s="30"/>
      <c r="G438" s="30"/>
      <c r="I438" s="30"/>
      <c r="K438" s="30"/>
      <c r="M438" s="30"/>
    </row>
    <row r="439" spans="3:13" s="1" customFormat="1" ht="13.5">
      <c r="C439" s="2"/>
      <c r="D439" s="30"/>
      <c r="E439" s="28"/>
      <c r="F439" s="30"/>
      <c r="G439" s="30"/>
      <c r="I439" s="30"/>
      <c r="K439" s="30"/>
      <c r="M439" s="30"/>
    </row>
    <row r="440" spans="3:13" s="1" customFormat="1" ht="13.5">
      <c r="C440" s="2"/>
      <c r="D440" s="30"/>
      <c r="E440" s="28"/>
      <c r="F440" s="30"/>
      <c r="G440" s="30"/>
      <c r="I440" s="30"/>
      <c r="K440" s="30"/>
      <c r="M440" s="30"/>
    </row>
    <row r="441" spans="3:13" s="1" customFormat="1" ht="13.5">
      <c r="C441" s="2"/>
      <c r="D441" s="30"/>
      <c r="E441" s="28"/>
      <c r="F441" s="30"/>
      <c r="G441" s="30"/>
      <c r="I441" s="30"/>
      <c r="K441" s="30"/>
      <c r="M441" s="30"/>
    </row>
    <row r="442" spans="3:13" s="1" customFormat="1" ht="13.5">
      <c r="C442" s="2"/>
      <c r="D442" s="30"/>
      <c r="E442" s="28"/>
      <c r="F442" s="30"/>
      <c r="G442" s="30"/>
      <c r="I442" s="30"/>
      <c r="K442" s="30"/>
      <c r="M442" s="30"/>
    </row>
    <row r="443" spans="3:13" s="1" customFormat="1" ht="13.5">
      <c r="C443" s="2"/>
      <c r="D443" s="30"/>
      <c r="E443" s="28"/>
      <c r="F443" s="30"/>
      <c r="G443" s="30"/>
      <c r="I443" s="30"/>
      <c r="K443" s="30"/>
      <c r="M443" s="30"/>
    </row>
    <row r="444" spans="3:13" s="1" customFormat="1" ht="13.5">
      <c r="C444" s="2"/>
      <c r="D444" s="30"/>
      <c r="E444" s="28"/>
      <c r="F444" s="30"/>
      <c r="G444" s="30"/>
      <c r="I444" s="30"/>
      <c r="K444" s="30"/>
      <c r="M444" s="30"/>
    </row>
    <row r="445" spans="3:13" s="1" customFormat="1" ht="13.5">
      <c r="C445" s="2"/>
      <c r="D445" s="30"/>
      <c r="E445" s="28"/>
      <c r="F445" s="30"/>
      <c r="G445" s="30"/>
      <c r="I445" s="30"/>
      <c r="K445" s="30"/>
      <c r="M445" s="30"/>
    </row>
    <row r="446" spans="3:13" s="1" customFormat="1" ht="13.5">
      <c r="C446" s="2"/>
      <c r="D446" s="30"/>
      <c r="E446" s="28"/>
      <c r="F446" s="30"/>
      <c r="G446" s="30"/>
      <c r="I446" s="30"/>
      <c r="K446" s="30"/>
      <c r="M446" s="30"/>
    </row>
    <row r="447" spans="3:13" s="1" customFormat="1" ht="13.5">
      <c r="C447" s="2"/>
      <c r="D447" s="30"/>
      <c r="E447" s="28"/>
      <c r="F447" s="30"/>
      <c r="G447" s="30"/>
      <c r="I447" s="30"/>
      <c r="K447" s="30"/>
      <c r="M447" s="30"/>
    </row>
    <row r="448" spans="3:13" s="1" customFormat="1" ht="13.5">
      <c r="C448" s="2"/>
      <c r="D448" s="30"/>
      <c r="E448" s="28"/>
      <c r="F448" s="30"/>
      <c r="G448" s="30"/>
      <c r="I448" s="30"/>
      <c r="K448" s="30"/>
      <c r="M448" s="30"/>
    </row>
    <row r="449" spans="3:13" s="1" customFormat="1" ht="13.5">
      <c r="C449" s="2"/>
      <c r="D449" s="30"/>
      <c r="E449" s="28"/>
      <c r="F449" s="30"/>
      <c r="G449" s="30"/>
      <c r="I449" s="30"/>
      <c r="K449" s="30"/>
      <c r="M449" s="30"/>
    </row>
    <row r="450" spans="3:13" s="1" customFormat="1" ht="13.5">
      <c r="C450" s="2"/>
      <c r="D450" s="30"/>
      <c r="E450" s="28"/>
      <c r="F450" s="30"/>
      <c r="G450" s="30"/>
      <c r="I450" s="30"/>
      <c r="K450" s="30"/>
      <c r="M450" s="30"/>
    </row>
    <row r="451" spans="3:13" s="1" customFormat="1" ht="13.5">
      <c r="C451" s="2"/>
      <c r="D451" s="30"/>
      <c r="E451" s="28"/>
      <c r="F451" s="30"/>
      <c r="G451" s="30"/>
      <c r="I451" s="30"/>
      <c r="K451" s="30"/>
      <c r="M451" s="30"/>
    </row>
    <row r="452" spans="3:13" s="1" customFormat="1" ht="13.5">
      <c r="C452" s="2"/>
      <c r="D452" s="30"/>
      <c r="E452" s="28"/>
      <c r="F452" s="30"/>
      <c r="G452" s="30"/>
      <c r="I452" s="30"/>
      <c r="K452" s="30"/>
      <c r="M452" s="30"/>
    </row>
    <row r="453" spans="3:13" s="1" customFormat="1" ht="13.5">
      <c r="C453" s="2"/>
      <c r="D453" s="30"/>
      <c r="E453" s="28"/>
      <c r="F453" s="30"/>
      <c r="G453" s="30"/>
      <c r="I453" s="30"/>
      <c r="K453" s="30"/>
      <c r="M453" s="30"/>
    </row>
    <row r="454" spans="3:13" s="1" customFormat="1" ht="13.5">
      <c r="C454" s="2"/>
      <c r="D454" s="30"/>
      <c r="E454" s="28"/>
      <c r="F454" s="30"/>
      <c r="G454" s="30"/>
      <c r="I454" s="30"/>
      <c r="K454" s="30"/>
      <c r="M454" s="30"/>
    </row>
    <row r="455" spans="3:13" s="1" customFormat="1" ht="13.5">
      <c r="C455" s="2"/>
      <c r="D455" s="30"/>
      <c r="E455" s="28"/>
      <c r="F455" s="30"/>
      <c r="G455" s="30"/>
      <c r="I455" s="30"/>
      <c r="K455" s="30"/>
      <c r="M455" s="30"/>
    </row>
    <row r="456" spans="3:13" s="1" customFormat="1" ht="13.5">
      <c r="C456" s="2"/>
      <c r="D456" s="30"/>
      <c r="E456" s="28"/>
      <c r="F456" s="30"/>
      <c r="G456" s="30"/>
      <c r="I456" s="30"/>
      <c r="K456" s="30"/>
      <c r="M456" s="30"/>
    </row>
    <row r="457" spans="3:13" s="1" customFormat="1" ht="13.5">
      <c r="C457" s="2"/>
      <c r="D457" s="30"/>
      <c r="E457" s="28"/>
      <c r="F457" s="30"/>
      <c r="G457" s="30"/>
      <c r="I457" s="30"/>
      <c r="K457" s="30"/>
      <c r="M457" s="30"/>
    </row>
    <row r="458" spans="3:13" s="1" customFormat="1" ht="13.5">
      <c r="C458" s="2"/>
      <c r="D458" s="30"/>
      <c r="E458" s="28"/>
      <c r="F458" s="30"/>
      <c r="G458" s="30"/>
      <c r="I458" s="30"/>
      <c r="K458" s="30"/>
      <c r="M458" s="30"/>
    </row>
    <row r="459" spans="3:13" s="1" customFormat="1" ht="13.5">
      <c r="C459" s="2"/>
      <c r="D459" s="30"/>
      <c r="E459" s="28"/>
      <c r="F459" s="30"/>
      <c r="G459" s="30"/>
      <c r="I459" s="30"/>
      <c r="K459" s="30"/>
      <c r="M459" s="30"/>
    </row>
    <row r="460" spans="3:13" s="1" customFormat="1" ht="13.5">
      <c r="C460" s="2"/>
      <c r="D460" s="30"/>
      <c r="E460" s="28"/>
      <c r="F460" s="30"/>
      <c r="G460" s="30"/>
      <c r="I460" s="30"/>
      <c r="K460" s="30"/>
      <c r="M460" s="30"/>
    </row>
    <row r="461" spans="3:13" s="1" customFormat="1" ht="13.5">
      <c r="C461" s="2"/>
      <c r="D461" s="30"/>
      <c r="E461" s="28"/>
      <c r="F461" s="30"/>
      <c r="G461" s="30"/>
      <c r="I461" s="30"/>
      <c r="K461" s="30"/>
      <c r="M461" s="30"/>
    </row>
    <row r="462" spans="3:13" s="1" customFormat="1" ht="13.5">
      <c r="C462" s="2"/>
      <c r="D462" s="30"/>
      <c r="E462" s="28"/>
      <c r="F462" s="30"/>
      <c r="G462" s="30"/>
      <c r="I462" s="30"/>
      <c r="K462" s="30"/>
      <c r="M462" s="30"/>
    </row>
    <row r="463" spans="3:13" s="1" customFormat="1" ht="13.5">
      <c r="C463" s="2"/>
      <c r="D463" s="30"/>
      <c r="E463" s="28"/>
      <c r="F463" s="30"/>
      <c r="G463" s="30"/>
      <c r="I463" s="30"/>
      <c r="K463" s="30"/>
      <c r="M463" s="30"/>
    </row>
    <row r="464" spans="3:13" s="1" customFormat="1" ht="13.5">
      <c r="C464" s="2"/>
      <c r="D464" s="30"/>
      <c r="E464" s="28"/>
      <c r="F464" s="30"/>
      <c r="G464" s="30"/>
      <c r="I464" s="30"/>
      <c r="K464" s="30"/>
      <c r="M464" s="30"/>
    </row>
    <row r="465" spans="3:13" s="1" customFormat="1" ht="13.5">
      <c r="C465" s="2"/>
      <c r="D465" s="30"/>
      <c r="E465" s="28"/>
      <c r="F465" s="30"/>
      <c r="G465" s="30"/>
      <c r="I465" s="30"/>
      <c r="K465" s="30"/>
      <c r="M465" s="30"/>
    </row>
    <row r="466" spans="3:13" s="1" customFormat="1" ht="13.5">
      <c r="C466" s="2"/>
      <c r="D466" s="30"/>
      <c r="E466" s="28"/>
      <c r="F466" s="30"/>
      <c r="G466" s="30"/>
      <c r="I466" s="30"/>
      <c r="K466" s="30"/>
      <c r="M466" s="30"/>
    </row>
    <row r="467" spans="3:13" s="1" customFormat="1" ht="13.5">
      <c r="C467" s="2"/>
      <c r="D467" s="30"/>
      <c r="E467" s="28"/>
      <c r="F467" s="30"/>
      <c r="G467" s="30"/>
      <c r="I467" s="30"/>
      <c r="K467" s="30"/>
      <c r="M467" s="30"/>
    </row>
    <row r="468" spans="3:13" s="1" customFormat="1" ht="13.5">
      <c r="C468" s="2"/>
      <c r="D468" s="30"/>
      <c r="E468" s="28"/>
      <c r="F468" s="30"/>
      <c r="G468" s="30"/>
      <c r="I468" s="30"/>
      <c r="K468" s="30"/>
      <c r="M468" s="30"/>
    </row>
    <row r="469" spans="3:13" s="1" customFormat="1" ht="13.5">
      <c r="C469" s="2"/>
      <c r="D469" s="30"/>
      <c r="E469" s="28"/>
      <c r="F469" s="30"/>
      <c r="G469" s="30"/>
      <c r="I469" s="30"/>
      <c r="K469" s="30"/>
      <c r="M469" s="30"/>
    </row>
    <row r="470" spans="3:13" s="1" customFormat="1" ht="13.5">
      <c r="C470" s="2"/>
      <c r="D470" s="30"/>
      <c r="E470" s="28"/>
      <c r="F470" s="30"/>
      <c r="G470" s="30"/>
      <c r="I470" s="30"/>
      <c r="K470" s="30"/>
      <c r="M470" s="30"/>
    </row>
    <row r="471" spans="3:13" s="1" customFormat="1" ht="13.5">
      <c r="C471" s="2"/>
      <c r="D471" s="30"/>
      <c r="E471" s="28"/>
      <c r="F471" s="30"/>
      <c r="G471" s="30"/>
      <c r="I471" s="30"/>
      <c r="K471" s="30"/>
      <c r="M471" s="30"/>
    </row>
    <row r="472" spans="3:13" s="1" customFormat="1" ht="13.5">
      <c r="C472" s="2"/>
      <c r="D472" s="30"/>
      <c r="E472" s="28"/>
      <c r="F472" s="30"/>
      <c r="G472" s="30"/>
      <c r="I472" s="30"/>
      <c r="K472" s="30"/>
      <c r="M472" s="30"/>
    </row>
    <row r="473" spans="3:13" s="1" customFormat="1" ht="13.5">
      <c r="C473" s="2"/>
      <c r="D473" s="30"/>
      <c r="E473" s="28"/>
      <c r="F473" s="30"/>
      <c r="G473" s="30"/>
      <c r="I473" s="30"/>
      <c r="K473" s="30"/>
      <c r="M473" s="30"/>
    </row>
    <row r="474" spans="3:13" s="1" customFormat="1" ht="13.5">
      <c r="C474" s="2"/>
      <c r="D474" s="30"/>
      <c r="E474" s="28"/>
      <c r="F474" s="30"/>
      <c r="G474" s="30"/>
      <c r="I474" s="30"/>
      <c r="K474" s="30"/>
      <c r="M474" s="30"/>
    </row>
    <row r="475" spans="3:13" s="1" customFormat="1" ht="13.5">
      <c r="C475" s="2"/>
      <c r="D475" s="30"/>
      <c r="E475" s="28"/>
      <c r="F475" s="30"/>
      <c r="G475" s="30"/>
      <c r="I475" s="30"/>
      <c r="K475" s="30"/>
      <c r="M475" s="30"/>
    </row>
    <row r="476" spans="3:13" s="1" customFormat="1" ht="13.5">
      <c r="C476" s="2"/>
      <c r="D476" s="30"/>
      <c r="E476" s="28"/>
      <c r="F476" s="30"/>
      <c r="G476" s="30"/>
      <c r="I476" s="30"/>
      <c r="K476" s="30"/>
      <c r="M476" s="30"/>
    </row>
    <row r="477" spans="3:13" s="1" customFormat="1" ht="13.5">
      <c r="C477" s="2"/>
      <c r="D477" s="30"/>
      <c r="E477" s="28"/>
      <c r="F477" s="30"/>
      <c r="G477" s="30"/>
      <c r="I477" s="30"/>
      <c r="K477" s="30"/>
      <c r="M477" s="30"/>
    </row>
    <row r="478" spans="3:13" s="1" customFormat="1" ht="13.5">
      <c r="C478" s="2"/>
      <c r="D478" s="30"/>
      <c r="E478" s="28"/>
      <c r="F478" s="30"/>
      <c r="G478" s="30"/>
      <c r="I478" s="30"/>
      <c r="K478" s="30"/>
      <c r="M478" s="30"/>
    </row>
    <row r="479" spans="3:13" s="1" customFormat="1" ht="13.5">
      <c r="C479" s="2"/>
      <c r="D479" s="30"/>
      <c r="E479" s="28"/>
      <c r="F479" s="30"/>
      <c r="G479" s="30"/>
      <c r="I479" s="30"/>
      <c r="K479" s="30"/>
      <c r="M479" s="30"/>
    </row>
    <row r="480" spans="3:13" s="1" customFormat="1" ht="13.5">
      <c r="C480" s="2"/>
      <c r="D480" s="30"/>
      <c r="E480" s="28"/>
      <c r="F480" s="30"/>
      <c r="G480" s="30"/>
      <c r="I480" s="30"/>
      <c r="K480" s="30"/>
      <c r="M480" s="30"/>
    </row>
    <row r="481" spans="3:13" s="1" customFormat="1" ht="13.5">
      <c r="C481" s="2"/>
      <c r="D481" s="30"/>
      <c r="E481" s="28"/>
      <c r="F481" s="30"/>
      <c r="G481" s="30"/>
      <c r="I481" s="30"/>
      <c r="K481" s="30"/>
      <c r="M481" s="30"/>
    </row>
    <row r="482" spans="3:13" s="1" customFormat="1" ht="13.5">
      <c r="C482" s="2"/>
      <c r="D482" s="30"/>
      <c r="E482" s="28"/>
      <c r="F482" s="30"/>
      <c r="G482" s="30"/>
      <c r="I482" s="30"/>
      <c r="K482" s="30"/>
      <c r="M482" s="30"/>
    </row>
    <row r="483" spans="3:13" s="1" customFormat="1" ht="13.5">
      <c r="C483" s="2"/>
      <c r="D483" s="30"/>
      <c r="E483" s="28"/>
      <c r="F483" s="30"/>
      <c r="G483" s="30"/>
      <c r="I483" s="30"/>
      <c r="K483" s="30"/>
      <c r="M483" s="30"/>
    </row>
    <row r="484" spans="3:13" s="1" customFormat="1" ht="13.5">
      <c r="C484" s="2"/>
      <c r="D484" s="30"/>
      <c r="E484" s="28"/>
      <c r="F484" s="30"/>
      <c r="G484" s="30"/>
      <c r="I484" s="30"/>
      <c r="K484" s="30"/>
      <c r="M484" s="30"/>
    </row>
    <row r="485" spans="3:13" s="1" customFormat="1" ht="13.5">
      <c r="C485" s="2"/>
      <c r="D485" s="30"/>
      <c r="E485" s="28"/>
      <c r="F485" s="30"/>
      <c r="G485" s="30"/>
      <c r="I485" s="30"/>
      <c r="K485" s="30"/>
      <c r="M485" s="30"/>
    </row>
    <row r="486" spans="3:13" s="1" customFormat="1" ht="13.5">
      <c r="C486" s="2"/>
      <c r="D486" s="30"/>
      <c r="E486" s="28"/>
      <c r="F486" s="30"/>
      <c r="G486" s="30"/>
      <c r="I486" s="30"/>
      <c r="K486" s="30"/>
      <c r="M486" s="30"/>
    </row>
    <row r="487" spans="3:13" s="1" customFormat="1" ht="13.5">
      <c r="C487" s="2"/>
      <c r="D487" s="30"/>
      <c r="E487" s="28"/>
      <c r="F487" s="30"/>
      <c r="G487" s="30"/>
      <c r="I487" s="30"/>
      <c r="K487" s="30"/>
      <c r="M487" s="30"/>
    </row>
    <row r="488" spans="3:13" s="1" customFormat="1" ht="13.5">
      <c r="C488" s="2"/>
      <c r="D488" s="30"/>
      <c r="E488" s="28"/>
      <c r="F488" s="30"/>
      <c r="G488" s="30"/>
      <c r="I488" s="30"/>
      <c r="K488" s="30"/>
      <c r="M488" s="30"/>
    </row>
    <row r="489" spans="3:13" s="1" customFormat="1" ht="13.5">
      <c r="C489" s="2"/>
      <c r="D489" s="30"/>
      <c r="E489" s="28"/>
      <c r="F489" s="30"/>
      <c r="G489" s="30"/>
      <c r="I489" s="30"/>
      <c r="K489" s="30"/>
      <c r="M489" s="30"/>
    </row>
    <row r="490" spans="3:13" s="1" customFormat="1" ht="13.5">
      <c r="C490" s="2"/>
      <c r="D490" s="30"/>
      <c r="E490" s="28"/>
      <c r="F490" s="30"/>
      <c r="G490" s="30"/>
      <c r="I490" s="30"/>
      <c r="K490" s="30"/>
      <c r="M490" s="30"/>
    </row>
  </sheetData>
  <sheetProtection password="DBB9" sheet="1" objects="1" scenarios="1"/>
  <mergeCells count="2">
    <mergeCell ref="C4:G4"/>
    <mergeCell ref="C2:L2"/>
  </mergeCells>
  <phoneticPr fontId="0" type="noConversion"/>
  <printOptions horizontalCentered="1"/>
  <pageMargins left="0.39370078740157483" right="0.39370078740157483" top="0.98425196850393704" bottom="0.98425196850393704" header="0.51181102362204722" footer="0.51181102362204722"/>
  <pageSetup paperSize="9" scale="98" orientation="landscape" r:id="rId1"/>
  <headerFooter alignWithMargins="0">
    <oddFooter>&amp;LKMU-Finanzplanungstool der Thurgauer Kantonalbank&amp;CSeite &amp;P / &amp;N&amp;R&amp;D</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pageSetUpPr fitToPage="1"/>
  </sheetPr>
  <dimension ref="A1:M486"/>
  <sheetViews>
    <sheetView showGridLines="0" showRowColHeaders="0" topLeftCell="A2" zoomScaleNormal="100" workbookViewId="0">
      <pane xSplit="2" ySplit="3" topLeftCell="C5" activePane="bottomRight" state="frozenSplit"/>
      <selection activeCell="F53" sqref="F53"/>
      <selection pane="topRight" activeCell="F53" sqref="F53"/>
      <selection pane="bottomLeft" activeCell="F53" sqref="F53"/>
      <selection pane="bottomRight"/>
    </sheetView>
  </sheetViews>
  <sheetFormatPr baseColWidth="10" defaultRowHeight="15"/>
  <cols>
    <col min="1" max="1" width="11.5546875" style="34"/>
    <col min="2" max="2" width="4.77734375" style="34" customWidth="1"/>
    <col min="3" max="3" width="43" style="34" customWidth="1"/>
    <col min="4" max="4" width="9.77734375" style="350" customWidth="1"/>
    <col min="5" max="5" width="7.5546875" style="69" hidden="1" customWidth="1"/>
    <col min="6" max="6" width="9.77734375" style="350" customWidth="1"/>
    <col min="7" max="7" width="7" style="69" hidden="1" customWidth="1"/>
    <col min="8" max="8" width="9.77734375" style="351" customWidth="1"/>
    <col min="9" max="9" width="7" style="34" hidden="1" customWidth="1"/>
    <col min="10" max="10" width="9.77734375" style="351" customWidth="1"/>
    <col min="11" max="11" width="7" style="34" hidden="1" customWidth="1"/>
    <col min="12" max="12" width="9.77734375" style="351" customWidth="1"/>
    <col min="13" max="13" width="7" style="34" hidden="1" customWidth="1"/>
    <col min="14" max="16384" width="11.5546875" style="34"/>
  </cols>
  <sheetData>
    <row r="1" spans="1:13" s="1" customFormat="1" ht="13.5" hidden="1">
      <c r="D1" s="27"/>
      <c r="E1" s="28"/>
      <c r="F1" s="27"/>
      <c r="G1" s="28"/>
      <c r="H1" s="29"/>
      <c r="J1" s="29"/>
      <c r="L1" s="29"/>
    </row>
    <row r="2" spans="1:13" s="1" customFormat="1" ht="15" customHeight="1">
      <c r="C2" s="613" t="str">
        <f>IF(Hauptübersicht!E13="","Bitte Firma unter 'Home' ergänzen",Hauptübersicht!E13)</f>
        <v>Bitte Firma unter 'Home' ergänzen</v>
      </c>
      <c r="D2" s="614"/>
      <c r="E2" s="614"/>
      <c r="F2" s="614"/>
      <c r="G2" s="614"/>
      <c r="H2" s="614"/>
      <c r="I2" s="614"/>
      <c r="J2" s="614"/>
      <c r="K2" s="614"/>
      <c r="L2" s="615"/>
    </row>
    <row r="3" spans="1:13" s="1" customFormat="1" ht="15" customHeight="1">
      <c r="D3" s="27"/>
      <c r="E3" s="28"/>
      <c r="F3" s="27"/>
      <c r="G3" s="28"/>
      <c r="H3" s="29"/>
      <c r="J3" s="29"/>
      <c r="L3" s="29"/>
    </row>
    <row r="4" spans="1:13" s="1" customFormat="1" ht="27" customHeight="1">
      <c r="A4" s="72"/>
      <c r="C4" s="609" t="s">
        <v>112</v>
      </c>
      <c r="D4" s="609"/>
      <c r="E4" s="609"/>
      <c r="F4" s="609"/>
      <c r="G4" s="609"/>
      <c r="H4" s="331"/>
      <c r="I4" s="265"/>
      <c r="J4" s="331"/>
      <c r="K4" s="265"/>
      <c r="L4" s="331"/>
      <c r="M4" s="332"/>
    </row>
    <row r="5" spans="1:13" s="1" customFormat="1" ht="17.25" thickBot="1">
      <c r="A5" s="73"/>
      <c r="D5" s="27"/>
      <c r="E5" s="28"/>
      <c r="F5" s="27"/>
      <c r="G5" s="28"/>
      <c r="H5" s="29"/>
      <c r="J5" s="29"/>
      <c r="L5" s="29"/>
    </row>
    <row r="6" spans="1:13" s="1" customFormat="1" ht="17.25" thickBot="1">
      <c r="A6" s="75"/>
      <c r="C6" s="468" t="s">
        <v>113</v>
      </c>
      <c r="D6" s="513"/>
      <c r="E6" s="469"/>
      <c r="F6" s="513"/>
      <c r="G6" s="469"/>
      <c r="H6" s="513"/>
      <c r="I6" s="469"/>
      <c r="J6" s="513"/>
      <c r="K6" s="514"/>
      <c r="L6" s="515"/>
      <c r="M6" s="333"/>
    </row>
    <row r="7" spans="1:13" s="1" customFormat="1" ht="14.25" thickBot="1">
      <c r="A7" s="252"/>
      <c r="C7" s="516"/>
      <c r="D7" s="334">
        <f>'Output Planerfolgsrechnung'!D7</f>
        <v>1</v>
      </c>
      <c r="E7" s="335"/>
      <c r="F7" s="334">
        <f>'Output Planerfolgsrechnung'!F7</f>
        <v>2</v>
      </c>
      <c r="G7" s="335"/>
      <c r="H7" s="334">
        <f>'Output Planerfolgsrechnung'!H7</f>
        <v>3</v>
      </c>
      <c r="I7" s="336"/>
      <c r="J7" s="337">
        <f>'Output Planerfolgsrechnung'!J7</f>
        <v>4</v>
      </c>
      <c r="K7" s="338"/>
      <c r="L7" s="269">
        <f>'Output Planerfolgsrechnung'!L7</f>
        <v>5</v>
      </c>
      <c r="M7" s="506"/>
    </row>
    <row r="8" spans="1:13" s="1" customFormat="1" thickBot="1">
      <c r="A8" s="252"/>
      <c r="C8" s="517" t="s">
        <v>114</v>
      </c>
      <c r="D8" s="339"/>
      <c r="E8" s="340"/>
      <c r="F8" s="339"/>
      <c r="G8" s="340"/>
      <c r="H8" s="339"/>
      <c r="I8" s="340"/>
      <c r="J8" s="339"/>
      <c r="K8" s="340"/>
      <c r="L8" s="518"/>
      <c r="M8" s="507"/>
    </row>
    <row r="9" spans="1:13" s="1" customFormat="1" ht="13.5">
      <c r="A9" s="252"/>
      <c r="C9" s="461" t="s">
        <v>118</v>
      </c>
      <c r="D9" s="341" t="str">
        <f>IF(('Output Planbilanz'!F22+'Output Planbilanz'!F23+'Output Planbilanz'!F24)=0,"N/A",('Output Planbilanz'!F8+'Output Planbilanz'!F9+'Output Planbilanz'!F10)/('Output Planbilanz'!F22+'Output Planbilanz'!F23+'Output Planbilanz'!F24))</f>
        <v>N/A</v>
      </c>
      <c r="E9" s="341">
        <f>IF(('Output Planbilanz'!E22+'Output Planbilanz'!E23+'Output Planbilanz'!E24)=0,0,('Output Planbilanz'!E8+'Output Planbilanz'!E9+'Output Planbilanz'!E10)/('Output Planbilanz'!E22+'Output Planbilanz'!E23+'Output Planbilanz'!E24))</f>
        <v>0</v>
      </c>
      <c r="F9" s="341" t="str">
        <f>IF(('Output Planbilanz'!H22+'Output Planbilanz'!H23+'Output Planbilanz'!H24)=0,"N/A",('Output Planbilanz'!H8+'Output Planbilanz'!H9+'Output Planbilanz'!H10)/('Output Planbilanz'!H22+'Output Planbilanz'!H23+'Output Planbilanz'!H24))</f>
        <v>N/A</v>
      </c>
      <c r="G9" s="341">
        <f>IF(('Output Planbilanz'!G22+'Output Planbilanz'!G23+'Output Planbilanz'!G24)=0,0,('Output Planbilanz'!G8+'Output Planbilanz'!G9+'Output Planbilanz'!G10)/('Output Planbilanz'!G22+'Output Planbilanz'!G23+'Output Planbilanz'!G24))</f>
        <v>0</v>
      </c>
      <c r="H9" s="341" t="str">
        <f>IF(('Output Planbilanz'!J22+'Output Planbilanz'!J23+'Output Planbilanz'!J24)=0,"N/A",('Output Planbilanz'!J8+'Output Planbilanz'!J9+'Output Planbilanz'!J10)/('Output Planbilanz'!J22+'Output Planbilanz'!J23+'Output Planbilanz'!J24))</f>
        <v>N/A</v>
      </c>
      <c r="I9" s="341">
        <f>IF(('Output Planbilanz'!I22+'Output Planbilanz'!I23+'Output Planbilanz'!I24)=0,0,('Output Planbilanz'!I8+'Output Planbilanz'!I9+'Output Planbilanz'!I10)/('Output Planbilanz'!I22+'Output Planbilanz'!I23+'Output Planbilanz'!I24))</f>
        <v>0</v>
      </c>
      <c r="J9" s="341" t="str">
        <f>IF(('Output Planbilanz'!L22+'Output Planbilanz'!L23+'Output Planbilanz'!L24)=0,"N/A",('Output Planbilanz'!L8+'Output Planbilanz'!L9+'Output Planbilanz'!L10)/('Output Planbilanz'!L22+'Output Planbilanz'!L23+'Output Planbilanz'!L24))</f>
        <v>N/A</v>
      </c>
      <c r="K9" s="341">
        <f>IF(('Output Planbilanz'!K22+'Output Planbilanz'!K23+'Output Planbilanz'!K24)=0,0,('Output Planbilanz'!K8+'Output Planbilanz'!K9+'Output Planbilanz'!K10)/('Output Planbilanz'!K22+'Output Planbilanz'!K23+'Output Planbilanz'!K24))</f>
        <v>0</v>
      </c>
      <c r="L9" s="519" t="str">
        <f>IF(('Output Planbilanz'!N22+'Output Planbilanz'!N23+'Output Planbilanz'!N24)=0,"N/A",('Output Planbilanz'!N8+'Output Planbilanz'!N9+'Output Planbilanz'!N10)/('Output Planbilanz'!N22+'Output Planbilanz'!N23+'Output Planbilanz'!N24))</f>
        <v>N/A</v>
      </c>
      <c r="M9" s="508"/>
    </row>
    <row r="10" spans="1:13" s="1" customFormat="1" ht="13.5">
      <c r="A10" s="252"/>
      <c r="C10" s="463" t="s">
        <v>119</v>
      </c>
      <c r="D10" s="342" t="str">
        <f>IF(('Output Planbilanz'!F22+'Output Planbilanz'!F23+'Output Planbilanz'!F24)=0,"N/A",('Output Planbilanz'!F8+'Output Planbilanz'!F9+'Output Planbilanz'!F10+'Output Planbilanz'!F11)/('Output Planbilanz'!F22+'Output Planbilanz'!F23+'Output Planbilanz'!F24))</f>
        <v>N/A</v>
      </c>
      <c r="E10" s="342">
        <f>IF(('Output Planbilanz'!E22+'Output Planbilanz'!E23+'Output Planbilanz'!E24)=0,0,('Output Planbilanz'!E8+'Output Planbilanz'!E9+'Output Planbilanz'!E10+'Output Planbilanz'!E11)/('Output Planbilanz'!E22+'Output Planbilanz'!E23+'Output Planbilanz'!E24))</f>
        <v>0</v>
      </c>
      <c r="F10" s="342" t="str">
        <f>IF(('Output Planbilanz'!H22+'Output Planbilanz'!H23+'Output Planbilanz'!H24)=0,"N/A",('Output Planbilanz'!H8+'Output Planbilanz'!H9+'Output Planbilanz'!H10+'Output Planbilanz'!H11)/('Output Planbilanz'!H22+'Output Planbilanz'!H23+'Output Planbilanz'!H24))</f>
        <v>N/A</v>
      </c>
      <c r="G10" s="342">
        <f>IF(('Output Planbilanz'!G22+'Output Planbilanz'!G23+'Output Planbilanz'!G24)=0,0,('Output Planbilanz'!G8+'Output Planbilanz'!G9+'Output Planbilanz'!G10+'Output Planbilanz'!G11)/('Output Planbilanz'!G22+'Output Planbilanz'!G23+'Output Planbilanz'!G24))</f>
        <v>0</v>
      </c>
      <c r="H10" s="342" t="str">
        <f>IF(('Output Planbilanz'!J22+'Output Planbilanz'!J23+'Output Planbilanz'!J24)=0,"N/A",('Output Planbilanz'!J8+'Output Planbilanz'!J9+'Output Planbilanz'!J10+'Output Planbilanz'!J11)/('Output Planbilanz'!J22+'Output Planbilanz'!J23+'Output Planbilanz'!J24))</f>
        <v>N/A</v>
      </c>
      <c r="I10" s="342">
        <f>IF(('Output Planbilanz'!I22+'Output Planbilanz'!I23+'Output Planbilanz'!I24)=0,0,('Output Planbilanz'!I8+'Output Planbilanz'!I9+'Output Planbilanz'!I10+'Output Planbilanz'!I11)/('Output Planbilanz'!I22+'Output Planbilanz'!I23+'Output Planbilanz'!I24))</f>
        <v>0</v>
      </c>
      <c r="J10" s="342" t="str">
        <f>IF(('Output Planbilanz'!L22+'Output Planbilanz'!L23+'Output Planbilanz'!L24)=0,"N/A",('Output Planbilanz'!L8+'Output Planbilanz'!L9+'Output Planbilanz'!L10+'Output Planbilanz'!L11)/('Output Planbilanz'!L22+'Output Planbilanz'!L23+'Output Planbilanz'!L24))</f>
        <v>N/A</v>
      </c>
      <c r="K10" s="342">
        <f>IF(('Output Planbilanz'!K22+'Output Planbilanz'!K23+'Output Planbilanz'!K24)=0,0,('Output Planbilanz'!K8+'Output Planbilanz'!K9+'Output Planbilanz'!K10+'Output Planbilanz'!K11)/('Output Planbilanz'!K22+'Output Planbilanz'!K23+'Output Planbilanz'!K24))</f>
        <v>0</v>
      </c>
      <c r="L10" s="520" t="str">
        <f>IF(('Output Planbilanz'!N22+'Output Planbilanz'!N23+'Output Planbilanz'!N24)=0,"N/A",('Output Planbilanz'!N8+'Output Planbilanz'!N9+'Output Planbilanz'!N10+'Output Planbilanz'!N11)/('Output Planbilanz'!N22+'Output Planbilanz'!N23+'Output Planbilanz'!N24))</f>
        <v>N/A</v>
      </c>
      <c r="M10" s="509"/>
    </row>
    <row r="11" spans="1:13" s="1" customFormat="1" ht="13.5">
      <c r="C11" s="463" t="s">
        <v>33</v>
      </c>
      <c r="D11" s="343">
        <f>'Input Eröffnungsbilanz'!K14</f>
        <v>0</v>
      </c>
      <c r="E11" s="344"/>
      <c r="F11" s="343">
        <f>'Input Eröffnungsbilanz'!M14</f>
        <v>0</v>
      </c>
      <c r="G11" s="343"/>
      <c r="H11" s="343">
        <f>'Input Eröffnungsbilanz'!O14</f>
        <v>0</v>
      </c>
      <c r="I11" s="343"/>
      <c r="J11" s="343">
        <f>'Input Eröffnungsbilanz'!Q14</f>
        <v>0</v>
      </c>
      <c r="K11" s="343"/>
      <c r="L11" s="521">
        <f>'Input Eröffnungsbilanz'!S14</f>
        <v>0</v>
      </c>
      <c r="M11" s="509"/>
    </row>
    <row r="12" spans="1:13" s="1" customFormat="1" ht="13.5">
      <c r="C12" s="463" t="s">
        <v>38</v>
      </c>
      <c r="D12" s="343">
        <f>'Input Eröffnungsbilanz'!K27</f>
        <v>0</v>
      </c>
      <c r="E12" s="344"/>
      <c r="F12" s="343">
        <f>'Input Eröffnungsbilanz'!M27</f>
        <v>0</v>
      </c>
      <c r="G12" s="343"/>
      <c r="H12" s="343">
        <f>'Input Eröffnungsbilanz'!O27</f>
        <v>0</v>
      </c>
      <c r="I12" s="343"/>
      <c r="J12" s="343">
        <f>'Input Eröffnungsbilanz'!Q27</f>
        <v>0</v>
      </c>
      <c r="K12" s="343"/>
      <c r="L12" s="521">
        <f>'Input Eröffnungsbilanz'!S27</f>
        <v>0</v>
      </c>
      <c r="M12" s="509"/>
    </row>
    <row r="13" spans="1:13" s="1" customFormat="1" ht="14.25" thickBot="1">
      <c r="C13" s="463" t="s">
        <v>35</v>
      </c>
      <c r="D13" s="345">
        <f>'Input Eröffnungsbilanz'!K16</f>
        <v>0</v>
      </c>
      <c r="E13" s="313"/>
      <c r="F13" s="345">
        <f>'Input Eröffnungsbilanz'!M16</f>
        <v>0</v>
      </c>
      <c r="G13" s="345"/>
      <c r="H13" s="345">
        <f>'Input Eröffnungsbilanz'!O16</f>
        <v>0</v>
      </c>
      <c r="I13" s="345"/>
      <c r="J13" s="345">
        <f>'Input Eröffnungsbilanz'!Q16</f>
        <v>0</v>
      </c>
      <c r="K13" s="345"/>
      <c r="L13" s="522">
        <f>'Input Eröffnungsbilanz'!S16</f>
        <v>0</v>
      </c>
      <c r="M13" s="509"/>
    </row>
    <row r="14" spans="1:13" s="1" customFormat="1" ht="14.25" hidden="1" thickBot="1">
      <c r="C14" s="461"/>
      <c r="D14" s="346"/>
      <c r="E14" s="309"/>
      <c r="F14" s="346"/>
      <c r="G14" s="346"/>
      <c r="H14" s="346"/>
      <c r="I14" s="346"/>
      <c r="J14" s="346"/>
      <c r="K14" s="346"/>
      <c r="L14" s="523"/>
      <c r="M14" s="510"/>
    </row>
    <row r="15" spans="1:13" s="1" customFormat="1" thickBot="1">
      <c r="C15" s="517" t="s">
        <v>115</v>
      </c>
      <c r="D15" s="339"/>
      <c r="E15" s="340"/>
      <c r="F15" s="339"/>
      <c r="G15" s="339"/>
      <c r="H15" s="339"/>
      <c r="I15" s="339"/>
      <c r="J15" s="339"/>
      <c r="K15" s="339"/>
      <c r="L15" s="518"/>
      <c r="M15" s="507"/>
    </row>
    <row r="16" spans="1:13" s="1" customFormat="1" ht="13.5" hidden="1">
      <c r="C16" s="524"/>
      <c r="D16" s="4"/>
      <c r="E16" s="4"/>
      <c r="F16" s="4"/>
      <c r="G16" s="4"/>
      <c r="H16" s="4"/>
      <c r="I16" s="4"/>
      <c r="J16" s="4"/>
      <c r="K16" s="4"/>
      <c r="L16" s="525"/>
      <c r="M16" s="509"/>
    </row>
    <row r="17" spans="3:13" s="1" customFormat="1" ht="13.5">
      <c r="C17" s="463" t="s">
        <v>201</v>
      </c>
      <c r="D17" s="342">
        <f>IF((0.5*'Output Planbilanz'!D34+0.5*'Output Planbilanz'!F34)=0,0,('Output Planerfolgsrechnung'!D26+'Output Planerfolgsrechnung'!D20)/(0.5*'Output Planbilanz'!D34+0.5*'Output Planbilanz'!F34))</f>
        <v>0</v>
      </c>
      <c r="E17" s="313"/>
      <c r="F17" s="342">
        <f>IF((0.5*'Output Planbilanz'!F34+0.5*'Output Planbilanz'!H34)=0,0,('Output Planerfolgsrechnung'!F26+'Output Planerfolgsrechnung'!F20)/(0.5*'Output Planbilanz'!F34+0.5*'Output Planbilanz'!H34))</f>
        <v>0</v>
      </c>
      <c r="G17" s="342"/>
      <c r="H17" s="342">
        <f>IF((0.5*'Output Planbilanz'!H34+0.5*'Output Planbilanz'!J34)=0,0,('Output Planerfolgsrechnung'!H26+'Output Planerfolgsrechnung'!H20)/(0.5*'Output Planbilanz'!H34+0.5*'Output Planbilanz'!J34))</f>
        <v>0</v>
      </c>
      <c r="I17" s="342"/>
      <c r="J17" s="342">
        <f>IF((0.5*'Output Planbilanz'!J34+0.5*'Output Planbilanz'!L34)=0,0,('Output Planerfolgsrechnung'!J26+'Output Planerfolgsrechnung'!J20)/(0.5*'Output Planbilanz'!J34+0.5*'Output Planbilanz'!L34))</f>
        <v>0</v>
      </c>
      <c r="K17" s="342"/>
      <c r="L17" s="520">
        <f>IF((0.5*'Output Planbilanz'!L34+0.5*'Output Planbilanz'!N34)=0,0,('Output Planerfolgsrechnung'!L26+'Output Planerfolgsrechnung'!L20)/(0.5*'Output Planbilanz'!L34+0.5*'Output Planbilanz'!N34))</f>
        <v>0</v>
      </c>
      <c r="M17" s="509"/>
    </row>
    <row r="18" spans="3:13" s="1" customFormat="1" ht="13.5">
      <c r="C18" s="461" t="s">
        <v>120</v>
      </c>
      <c r="D18" s="341">
        <f>IF((0.5*'Output Planbilanz'!D33+0.5*'Output Planbilanz'!F33)=0,0,'Output Planerfolgsrechnung'!D26/(0.5*'Output Planbilanz'!D33+0.5*'Output Planbilanz'!F33))</f>
        <v>0</v>
      </c>
      <c r="E18" s="314"/>
      <c r="F18" s="341">
        <f>IF((0.5*'Output Planbilanz'!F33+0.5*'Output Planbilanz'!H33)=0,0,'Output Planerfolgsrechnung'!F26/(0.5*'Output Planbilanz'!F33+0.5*'Output Planbilanz'!H33))</f>
        <v>0</v>
      </c>
      <c r="G18" s="341"/>
      <c r="H18" s="341">
        <f>IF((0.5*'Output Planbilanz'!H33+0.5*'Output Planbilanz'!J33)=0,0,'Output Planerfolgsrechnung'!H26/(0.5*'Output Planbilanz'!H33+0.5*'Output Planbilanz'!J33))</f>
        <v>0</v>
      </c>
      <c r="I18" s="341"/>
      <c r="J18" s="341">
        <f>IF((0.5*'Output Planbilanz'!J33+0.5*'Output Planbilanz'!L33)=0,0,'Output Planerfolgsrechnung'!J26/(0.5*'Output Planbilanz'!J33+0.5*'Output Planbilanz'!L33))</f>
        <v>0</v>
      </c>
      <c r="K18" s="341"/>
      <c r="L18" s="519">
        <f>IF((0.5*'Output Planbilanz'!L33+0.5*'Output Planbilanz'!N33)=0,0,'Output Planerfolgsrechnung'!L26/(0.5*'Output Planbilanz'!L33+0.5*'Output Planbilanz'!N33))</f>
        <v>0</v>
      </c>
      <c r="M18" s="509"/>
    </row>
    <row r="19" spans="3:13" s="1" customFormat="1" ht="13.5">
      <c r="C19" s="463" t="s">
        <v>202</v>
      </c>
      <c r="D19" s="347">
        <f>IF('Output Planerfolgsrechnung'!D15=0,0,IF(('Output Planbilanz'!F27+'Output Planbilanz'!F23-'Output Planbilanz'!F8)/'Output Planerfolgsrechnung'!D15&gt;0,('Output Planbilanz'!F27+'Output Planbilanz'!F23-'Output Planbilanz'!F8)/'Output Planerfolgsrechnung'!D15,"N/A"))</f>
        <v>0</v>
      </c>
      <c r="E19" s="348"/>
      <c r="F19" s="347">
        <f>IF('Output Planerfolgsrechnung'!F15=0,0,IF(('Output Planbilanz'!H27+'Output Planbilanz'!H23-'Output Planbilanz'!H8)/'Output Planerfolgsrechnung'!F15&gt;0,('Output Planbilanz'!H27+'Output Planbilanz'!H23-'Output Planbilanz'!H8)/'Output Planerfolgsrechnung'!F15,"N/V"))</f>
        <v>0</v>
      </c>
      <c r="G19" s="347"/>
      <c r="H19" s="347">
        <f>IF('Output Planerfolgsrechnung'!H15=0,0,IF(('Output Planbilanz'!J27+'Output Planbilanz'!J23-'Output Planbilanz'!J8)/'Output Planerfolgsrechnung'!H15&gt;0,('Output Planbilanz'!J27+'Output Planbilanz'!J23-'Output Planbilanz'!J8)/'Output Planerfolgsrechnung'!H15,"N/V"))</f>
        <v>0</v>
      </c>
      <c r="I19" s="347"/>
      <c r="J19" s="347">
        <f>IF('Output Planerfolgsrechnung'!J15=0,0,IF(('Output Planbilanz'!L27+'Output Planbilanz'!L23-'Output Planbilanz'!L8)/'Output Planerfolgsrechnung'!J15&gt;0,('Output Planbilanz'!L27+'Output Planbilanz'!L23-'Output Planbilanz'!L8)/'Output Planerfolgsrechnung'!J15,"N/V"))</f>
        <v>0</v>
      </c>
      <c r="K19" s="347"/>
      <c r="L19" s="526">
        <f>IF('Output Planerfolgsrechnung'!L15=0,0,IF(('Output Planbilanz'!N27+'Output Planbilanz'!N23-'Output Planbilanz'!N8)/'Output Planerfolgsrechnung'!L15&gt;0,('Output Planbilanz'!N27+'Output Planbilanz'!N23-'Output Planbilanz'!N8)/'Output Planerfolgsrechnung'!L15,"N/V"))</f>
        <v>0</v>
      </c>
      <c r="M19" s="509"/>
    </row>
    <row r="20" spans="3:13" s="1" customFormat="1" ht="13.5">
      <c r="C20" s="463" t="s">
        <v>121</v>
      </c>
      <c r="D20" s="342" t="str">
        <f>IF(-('Output Mittelflussrechnung'!D19+'Output Mittelflussrechnung'!D20+'Output Mittelflussrechnung'!D21)=0,"N/A",'Output Mittelflussrechnung'!D12/-('Output Mittelflussrechnung'!D19+'Output Mittelflussrechnung'!D20+'Output Mittelflussrechnung'!D21))</f>
        <v>N/A</v>
      </c>
      <c r="E20" s="313"/>
      <c r="F20" s="342" t="str">
        <f>IF(-('Output Mittelflussrechnung'!F19+'Output Mittelflussrechnung'!F20+'Output Mittelflussrechnung'!F21)=0,"N/A",'Output Mittelflussrechnung'!F12/-('Output Mittelflussrechnung'!F19+'Output Mittelflussrechnung'!F20+'Output Mittelflussrechnung'!F21))</f>
        <v>N/A</v>
      </c>
      <c r="G20" s="342"/>
      <c r="H20" s="342" t="str">
        <f>IF(-('Output Mittelflussrechnung'!H19+'Output Mittelflussrechnung'!H20+'Output Mittelflussrechnung'!H21)=0,"N/A",'Output Mittelflussrechnung'!H12/-('Output Mittelflussrechnung'!H19+'Output Mittelflussrechnung'!H20+'Output Mittelflussrechnung'!H21))</f>
        <v>N/A</v>
      </c>
      <c r="I20" s="342"/>
      <c r="J20" s="342" t="str">
        <f>IF(-('Output Mittelflussrechnung'!J19+'Output Mittelflussrechnung'!J20+'Output Mittelflussrechnung'!J21)=0,"N/A",'Output Mittelflussrechnung'!J12/-('Output Mittelflussrechnung'!J19+'Output Mittelflussrechnung'!J20+'Output Mittelflussrechnung'!J21))</f>
        <v>N/A</v>
      </c>
      <c r="K20" s="342"/>
      <c r="L20" s="520" t="str">
        <f>IF(-('Output Mittelflussrechnung'!L19+'Output Mittelflussrechnung'!L20+'Output Mittelflussrechnung'!L21)=0,"N/A",'Output Mittelflussrechnung'!L12/-('Output Mittelflussrechnung'!L19+'Output Mittelflussrechnung'!L20+'Output Mittelflussrechnung'!L21))</f>
        <v>N/A</v>
      </c>
      <c r="M20" s="509"/>
    </row>
    <row r="21" spans="3:13" s="1" customFormat="1" ht="14.25" thickBot="1">
      <c r="C21" s="463" t="s">
        <v>122</v>
      </c>
      <c r="D21" s="342">
        <f>IF('Output Planerfolgsrechnung'!D8=0,0,'Output Planerfolgsrechnung'!D15/'Output Planerfolgsrechnung'!D8)</f>
        <v>0</v>
      </c>
      <c r="E21" s="313"/>
      <c r="F21" s="342">
        <f>IF('Output Planerfolgsrechnung'!F8=0,0,'Output Planerfolgsrechnung'!F15/'Output Planerfolgsrechnung'!F8)</f>
        <v>0</v>
      </c>
      <c r="G21" s="342"/>
      <c r="H21" s="342">
        <f>IF('Output Planerfolgsrechnung'!H8=0,0,'Output Planerfolgsrechnung'!H15/'Output Planerfolgsrechnung'!H8)</f>
        <v>0</v>
      </c>
      <c r="I21" s="342"/>
      <c r="J21" s="342">
        <f>IF('Output Planerfolgsrechnung'!J8=0,0,'Output Planerfolgsrechnung'!J15/'Output Planerfolgsrechnung'!J8)</f>
        <v>0</v>
      </c>
      <c r="K21" s="342"/>
      <c r="L21" s="520">
        <f>IF('Output Planerfolgsrechnung'!L8=0,0,'Output Planerfolgsrechnung'!L15/'Output Planerfolgsrechnung'!L8)</f>
        <v>0</v>
      </c>
      <c r="M21" s="509"/>
    </row>
    <row r="22" spans="3:13" s="1" customFormat="1" thickBot="1">
      <c r="C22" s="463" t="s">
        <v>117</v>
      </c>
      <c r="D22" s="347" t="str">
        <f>IF('Output Planerfolgsrechnung'!D20&gt;0,'Output Planerfolgsrechnung'!D15/'Output Planerfolgsrechnung'!D20,"N/A")</f>
        <v>N/A</v>
      </c>
      <c r="E22" s="348"/>
      <c r="F22" s="347" t="str">
        <f>IF('Output Planerfolgsrechnung'!F20&gt;0,'Output Planerfolgsrechnung'!F15/'Output Planerfolgsrechnung'!F20,"N/A")</f>
        <v>N/A</v>
      </c>
      <c r="G22" s="347"/>
      <c r="H22" s="347" t="str">
        <f>IF('Output Planerfolgsrechnung'!H20&gt;0,'Output Planerfolgsrechnung'!H15/'Output Planerfolgsrechnung'!H20,"N/A")</f>
        <v>N/A</v>
      </c>
      <c r="I22" s="347"/>
      <c r="J22" s="347" t="str">
        <f>IF('Output Planerfolgsrechnung'!J20&gt;0,'Output Planerfolgsrechnung'!J15/'Output Planerfolgsrechnung'!J20,"N/A")</f>
        <v>N/A</v>
      </c>
      <c r="K22" s="347"/>
      <c r="L22" s="526" t="str">
        <f>IF('Output Planerfolgsrechnung'!L20&gt;0,'Output Planerfolgsrechnung'!L15/'Output Planerfolgsrechnung'!L20,"N/A")</f>
        <v>N/A</v>
      </c>
      <c r="M22" s="507"/>
    </row>
    <row r="23" spans="3:13" s="1" customFormat="1" ht="13.5" hidden="1">
      <c r="C23" s="465"/>
      <c r="D23" s="349"/>
      <c r="E23" s="316"/>
      <c r="F23" s="349"/>
      <c r="G23" s="349"/>
      <c r="H23" s="349"/>
      <c r="I23" s="349"/>
      <c r="J23" s="349"/>
      <c r="K23" s="349"/>
      <c r="L23" s="527"/>
      <c r="M23" s="509"/>
    </row>
    <row r="24" spans="3:13" s="1" customFormat="1" ht="14.25">
      <c r="C24" s="517" t="s">
        <v>116</v>
      </c>
      <c r="D24" s="339"/>
      <c r="E24" s="340"/>
      <c r="F24" s="339"/>
      <c r="G24" s="339"/>
      <c r="H24" s="339"/>
      <c r="I24" s="339"/>
      <c r="J24" s="339"/>
      <c r="K24" s="339"/>
      <c r="L24" s="518"/>
      <c r="M24" s="509"/>
    </row>
    <row r="25" spans="3:13" s="1" customFormat="1" ht="13.5">
      <c r="C25" s="490" t="s">
        <v>123</v>
      </c>
      <c r="D25" s="341">
        <f>IF('Output Planbilanz'!F17=0,0,('Output Planbilanz'!F33+'Output Planbilanz'!F29)/'Output Planbilanz'!F17)</f>
        <v>0</v>
      </c>
      <c r="E25" s="314"/>
      <c r="F25" s="341">
        <f>IF('Output Planbilanz'!H17=0,0,('Output Planbilanz'!H33+'Output Planbilanz'!H29)/'Output Planbilanz'!H17)</f>
        <v>0</v>
      </c>
      <c r="G25" s="341"/>
      <c r="H25" s="341">
        <f>IF('Output Planbilanz'!J17=0,0,('Output Planbilanz'!J33+'Output Planbilanz'!J29)/'Output Planbilanz'!J17)</f>
        <v>0</v>
      </c>
      <c r="I25" s="341"/>
      <c r="J25" s="341">
        <f>IF('Output Planbilanz'!L17=0,0,('Output Planbilanz'!L33+'Output Planbilanz'!L29)/'Output Planbilanz'!L17)</f>
        <v>0</v>
      </c>
      <c r="K25" s="341"/>
      <c r="L25" s="519">
        <f>IF('Output Planbilanz'!N17=0,0,('Output Planbilanz'!N33+'Output Planbilanz'!N29)/'Output Planbilanz'!N17)</f>
        <v>0</v>
      </c>
      <c r="M25" s="509"/>
    </row>
    <row r="26" spans="3:13" s="1" customFormat="1" ht="14.25" thickBot="1">
      <c r="C26" s="528" t="s">
        <v>124</v>
      </c>
      <c r="D26" s="529">
        <f>'Output Planbilanz'!G33</f>
        <v>0</v>
      </c>
      <c r="E26" s="530"/>
      <c r="F26" s="529">
        <f>'Output Planbilanz'!I33</f>
        <v>0</v>
      </c>
      <c r="G26" s="529"/>
      <c r="H26" s="529">
        <f>'Output Planbilanz'!K33</f>
        <v>0</v>
      </c>
      <c r="I26" s="529"/>
      <c r="J26" s="529">
        <f>'Output Planbilanz'!M33</f>
        <v>0</v>
      </c>
      <c r="K26" s="529"/>
      <c r="L26" s="531">
        <f>'Output Planbilanz'!O33</f>
        <v>0</v>
      </c>
    </row>
    <row r="27" spans="3:13" s="1" customFormat="1" ht="13.5">
      <c r="C27" s="169"/>
      <c r="D27" s="511">
        <f>'Output Planerfolgsrechnung'!D8</f>
        <v>0</v>
      </c>
      <c r="E27" s="512"/>
      <c r="F27" s="511">
        <f>'Output Planerfolgsrechnung'!F8</f>
        <v>0</v>
      </c>
      <c r="G27" s="511" t="str">
        <f>'Output Planerfolgsrechnung'!G8</f>
        <v/>
      </c>
      <c r="H27" s="511">
        <f>'Output Planerfolgsrechnung'!H8</f>
        <v>0</v>
      </c>
      <c r="I27" s="511" t="str">
        <f>'Output Planerfolgsrechnung'!I8</f>
        <v/>
      </c>
      <c r="J27" s="511">
        <f>'Output Planerfolgsrechnung'!J8</f>
        <v>0</v>
      </c>
      <c r="K27" s="511" t="str">
        <f>'Output Planerfolgsrechnung'!K8</f>
        <v/>
      </c>
      <c r="L27" s="511">
        <f>'Output Planerfolgsrechnung'!L8</f>
        <v>0</v>
      </c>
    </row>
    <row r="28" spans="3:13" s="1" customFormat="1" ht="13.5">
      <c r="D28" s="27"/>
      <c r="E28" s="28"/>
      <c r="F28" s="27"/>
      <c r="G28" s="28"/>
      <c r="H28" s="29"/>
      <c r="J28" s="29"/>
      <c r="L28" s="29"/>
    </row>
    <row r="29" spans="3:13" s="1" customFormat="1" ht="13.5">
      <c r="D29" s="27"/>
      <c r="E29" s="28"/>
      <c r="F29" s="27"/>
      <c r="G29" s="28"/>
      <c r="H29" s="29"/>
      <c r="J29" s="29"/>
      <c r="L29" s="29"/>
    </row>
    <row r="30" spans="3:13" s="1" customFormat="1" ht="13.5">
      <c r="D30" s="27"/>
      <c r="E30" s="28"/>
      <c r="F30" s="27"/>
      <c r="G30" s="28"/>
      <c r="H30" s="29"/>
      <c r="J30" s="29"/>
      <c r="L30" s="29"/>
    </row>
    <row r="31" spans="3:13" s="1" customFormat="1" ht="13.5">
      <c r="D31" s="27"/>
      <c r="E31" s="28"/>
      <c r="F31" s="27"/>
      <c r="G31" s="28"/>
      <c r="H31" s="29"/>
      <c r="J31" s="29"/>
      <c r="L31" s="29"/>
    </row>
    <row r="32" spans="3:13" s="1" customFormat="1" ht="13.5">
      <c r="D32" s="27"/>
      <c r="E32" s="28"/>
      <c r="F32" s="27"/>
      <c r="G32" s="28"/>
      <c r="H32" s="29"/>
      <c r="J32" s="29"/>
      <c r="L32" s="29"/>
    </row>
    <row r="33" spans="4:12" s="1" customFormat="1" ht="13.5">
      <c r="D33" s="27"/>
      <c r="E33" s="28"/>
      <c r="F33" s="27"/>
      <c r="G33" s="28"/>
      <c r="H33" s="29"/>
      <c r="J33" s="29"/>
      <c r="L33" s="29"/>
    </row>
    <row r="34" spans="4:12" s="1" customFormat="1" ht="13.5">
      <c r="D34" s="27"/>
      <c r="E34" s="28"/>
      <c r="F34" s="27"/>
      <c r="G34" s="28"/>
      <c r="H34" s="29"/>
      <c r="J34" s="29"/>
      <c r="L34" s="29"/>
    </row>
    <row r="35" spans="4:12" s="1" customFormat="1" ht="13.5">
      <c r="D35" s="27"/>
      <c r="E35" s="28"/>
      <c r="F35" s="27"/>
      <c r="G35" s="28"/>
      <c r="H35" s="29"/>
      <c r="J35" s="29"/>
      <c r="L35" s="29"/>
    </row>
    <row r="36" spans="4:12" s="1" customFormat="1" ht="13.5">
      <c r="D36" s="27"/>
      <c r="E36" s="28"/>
      <c r="F36" s="27"/>
      <c r="G36" s="28"/>
      <c r="H36" s="29"/>
      <c r="J36" s="29"/>
      <c r="L36" s="29"/>
    </row>
    <row r="37" spans="4:12" s="1" customFormat="1" ht="13.5">
      <c r="D37" s="27"/>
      <c r="E37" s="28"/>
      <c r="F37" s="27"/>
      <c r="G37" s="28"/>
      <c r="H37" s="29"/>
      <c r="J37" s="29"/>
      <c r="L37" s="29"/>
    </row>
    <row r="38" spans="4:12" s="1" customFormat="1" ht="13.5">
      <c r="D38" s="27"/>
      <c r="E38" s="28"/>
      <c r="F38" s="27"/>
      <c r="G38" s="28"/>
      <c r="H38" s="29"/>
      <c r="J38" s="29"/>
      <c r="L38" s="29"/>
    </row>
    <row r="39" spans="4:12" s="1" customFormat="1" ht="13.5">
      <c r="D39" s="27"/>
      <c r="E39" s="28"/>
      <c r="F39" s="27"/>
      <c r="G39" s="28"/>
      <c r="H39" s="29"/>
      <c r="J39" s="29"/>
      <c r="L39" s="29"/>
    </row>
    <row r="40" spans="4:12" s="1" customFormat="1" ht="13.5">
      <c r="D40" s="27"/>
      <c r="E40" s="28"/>
      <c r="F40" s="27"/>
      <c r="G40" s="28"/>
      <c r="H40" s="29"/>
      <c r="J40" s="29"/>
      <c r="L40" s="29"/>
    </row>
    <row r="41" spans="4:12" s="1" customFormat="1" ht="13.5">
      <c r="D41" s="27"/>
      <c r="E41" s="28"/>
      <c r="F41" s="27"/>
      <c r="G41" s="28"/>
      <c r="H41" s="29"/>
      <c r="J41" s="29"/>
      <c r="L41" s="29"/>
    </row>
    <row r="42" spans="4:12" s="1" customFormat="1" ht="13.5">
      <c r="D42" s="27"/>
      <c r="E42" s="28"/>
      <c r="F42" s="27"/>
      <c r="G42" s="28"/>
      <c r="H42" s="29"/>
      <c r="J42" s="29"/>
      <c r="L42" s="29"/>
    </row>
    <row r="43" spans="4:12" s="1" customFormat="1" ht="13.5">
      <c r="D43" s="27"/>
      <c r="E43" s="28"/>
      <c r="F43" s="27"/>
      <c r="G43" s="28"/>
      <c r="H43" s="29"/>
      <c r="J43" s="29"/>
      <c r="L43" s="29"/>
    </row>
    <row r="44" spans="4:12" s="1" customFormat="1" ht="13.5">
      <c r="D44" s="27"/>
      <c r="E44" s="28"/>
      <c r="F44" s="27"/>
      <c r="G44" s="28"/>
      <c r="H44" s="29"/>
      <c r="J44" s="29"/>
      <c r="L44" s="29"/>
    </row>
    <row r="45" spans="4:12" s="1" customFormat="1" ht="13.5">
      <c r="D45" s="27"/>
      <c r="E45" s="28"/>
      <c r="F45" s="27"/>
      <c r="G45" s="28"/>
      <c r="H45" s="29"/>
      <c r="J45" s="29"/>
      <c r="L45" s="29"/>
    </row>
    <row r="46" spans="4:12" s="1" customFormat="1" ht="13.5">
      <c r="D46" s="27"/>
      <c r="E46" s="28"/>
      <c r="F46" s="27"/>
      <c r="G46" s="28"/>
      <c r="H46" s="29"/>
      <c r="J46" s="29"/>
      <c r="L46" s="29"/>
    </row>
    <row r="47" spans="4:12" s="1" customFormat="1" ht="13.5">
      <c r="D47" s="27"/>
      <c r="E47" s="28"/>
      <c r="F47" s="27"/>
      <c r="G47" s="28"/>
      <c r="H47" s="29"/>
      <c r="J47" s="29"/>
      <c r="L47" s="29"/>
    </row>
    <row r="48" spans="4:12" s="1" customFormat="1" ht="13.5">
      <c r="D48" s="27"/>
      <c r="E48" s="28"/>
      <c r="F48" s="27"/>
      <c r="G48" s="28"/>
      <c r="H48" s="29"/>
      <c r="J48" s="29"/>
      <c r="L48" s="29"/>
    </row>
    <row r="49" spans="4:12" s="1" customFormat="1" ht="13.5">
      <c r="D49" s="27"/>
      <c r="E49" s="28"/>
      <c r="F49" s="27"/>
      <c r="G49" s="28"/>
      <c r="H49" s="29"/>
      <c r="J49" s="29"/>
      <c r="L49" s="29"/>
    </row>
    <row r="50" spans="4:12" s="1" customFormat="1" ht="13.5">
      <c r="D50" s="27"/>
      <c r="E50" s="28"/>
      <c r="F50" s="27"/>
      <c r="G50" s="28"/>
      <c r="H50" s="29"/>
      <c r="J50" s="29"/>
      <c r="L50" s="29"/>
    </row>
    <row r="51" spans="4:12" s="1" customFormat="1" ht="13.5">
      <c r="D51" s="27"/>
      <c r="E51" s="28"/>
      <c r="F51" s="27"/>
      <c r="G51" s="28"/>
      <c r="H51" s="29"/>
      <c r="J51" s="29"/>
      <c r="L51" s="29"/>
    </row>
    <row r="52" spans="4:12" s="1" customFormat="1" ht="13.5">
      <c r="D52" s="27"/>
      <c r="E52" s="28"/>
      <c r="F52" s="27"/>
      <c r="G52" s="28"/>
      <c r="H52" s="29"/>
      <c r="J52" s="29"/>
      <c r="L52" s="29"/>
    </row>
    <row r="53" spans="4:12" s="1" customFormat="1" ht="13.5">
      <c r="D53" s="27"/>
      <c r="E53" s="28"/>
      <c r="F53" s="27"/>
      <c r="G53" s="28"/>
      <c r="H53" s="29"/>
      <c r="J53" s="29"/>
      <c r="L53" s="29"/>
    </row>
    <row r="54" spans="4:12" s="1" customFormat="1" ht="13.5">
      <c r="D54" s="27"/>
      <c r="E54" s="28"/>
      <c r="F54" s="27"/>
      <c r="G54" s="28"/>
      <c r="H54" s="29"/>
      <c r="J54" s="29"/>
      <c r="L54" s="29"/>
    </row>
    <row r="55" spans="4:12" s="1" customFormat="1" ht="13.5">
      <c r="D55" s="27"/>
      <c r="E55" s="28"/>
      <c r="F55" s="27"/>
      <c r="G55" s="28"/>
      <c r="H55" s="29"/>
      <c r="J55" s="29"/>
      <c r="L55" s="29"/>
    </row>
    <row r="56" spans="4:12" s="1" customFormat="1" ht="13.5">
      <c r="D56" s="27"/>
      <c r="E56" s="28"/>
      <c r="F56" s="27"/>
      <c r="G56" s="28"/>
      <c r="H56" s="29"/>
      <c r="J56" s="29"/>
      <c r="L56" s="29"/>
    </row>
    <row r="57" spans="4:12" s="1" customFormat="1" ht="13.5">
      <c r="D57" s="27"/>
      <c r="E57" s="28"/>
      <c r="F57" s="27"/>
      <c r="G57" s="28"/>
      <c r="H57" s="29"/>
      <c r="J57" s="29"/>
      <c r="L57" s="29"/>
    </row>
    <row r="58" spans="4:12" s="1" customFormat="1" ht="13.5">
      <c r="D58" s="27"/>
      <c r="E58" s="28"/>
      <c r="F58" s="27"/>
      <c r="G58" s="28"/>
      <c r="H58" s="29"/>
      <c r="J58" s="29"/>
      <c r="L58" s="29"/>
    </row>
    <row r="59" spans="4:12" s="1" customFormat="1" ht="13.5">
      <c r="D59" s="27"/>
      <c r="E59" s="28"/>
      <c r="F59" s="27"/>
      <c r="G59" s="28"/>
      <c r="H59" s="29"/>
      <c r="J59" s="29"/>
      <c r="L59" s="29"/>
    </row>
    <row r="60" spans="4:12" s="1" customFormat="1" ht="13.5">
      <c r="D60" s="27"/>
      <c r="E60" s="28"/>
      <c r="F60" s="27"/>
      <c r="G60" s="28"/>
      <c r="H60" s="29"/>
      <c r="J60" s="29"/>
      <c r="L60" s="29"/>
    </row>
    <row r="61" spans="4:12" s="1" customFormat="1" ht="13.5">
      <c r="D61" s="27"/>
      <c r="E61" s="28"/>
      <c r="F61" s="27"/>
      <c r="G61" s="28"/>
      <c r="H61" s="29"/>
      <c r="J61" s="29"/>
      <c r="L61" s="29"/>
    </row>
    <row r="62" spans="4:12" s="1" customFormat="1" ht="13.5">
      <c r="D62" s="27"/>
      <c r="E62" s="28"/>
      <c r="F62" s="27"/>
      <c r="G62" s="28"/>
      <c r="H62" s="29"/>
      <c r="J62" s="29"/>
      <c r="L62" s="29"/>
    </row>
    <row r="63" spans="4:12" s="1" customFormat="1" ht="13.5">
      <c r="D63" s="27"/>
      <c r="E63" s="28"/>
      <c r="F63" s="27"/>
      <c r="G63" s="28"/>
      <c r="H63" s="29"/>
      <c r="J63" s="29"/>
      <c r="L63" s="29"/>
    </row>
    <row r="64" spans="4:12" s="1" customFormat="1" ht="13.5">
      <c r="D64" s="27"/>
      <c r="E64" s="28"/>
      <c r="F64" s="27"/>
      <c r="G64" s="28"/>
      <c r="H64" s="29"/>
      <c r="J64" s="29"/>
      <c r="L64" s="29"/>
    </row>
    <row r="65" spans="4:12" s="1" customFormat="1" ht="13.5">
      <c r="D65" s="27"/>
      <c r="E65" s="28"/>
      <c r="F65" s="27"/>
      <c r="G65" s="28"/>
      <c r="H65" s="29"/>
      <c r="J65" s="29"/>
      <c r="L65" s="29"/>
    </row>
    <row r="66" spans="4:12" s="1" customFormat="1" ht="13.5">
      <c r="D66" s="27"/>
      <c r="E66" s="28"/>
      <c r="F66" s="27"/>
      <c r="G66" s="28"/>
      <c r="H66" s="29"/>
      <c r="J66" s="29"/>
      <c r="L66" s="29"/>
    </row>
    <row r="67" spans="4:12" s="1" customFormat="1" ht="13.5">
      <c r="D67" s="27"/>
      <c r="E67" s="28"/>
      <c r="F67" s="27"/>
      <c r="G67" s="28"/>
      <c r="H67" s="29"/>
      <c r="J67" s="29"/>
      <c r="L67" s="29"/>
    </row>
    <row r="68" spans="4:12" s="1" customFormat="1" ht="13.5">
      <c r="D68" s="27"/>
      <c r="E68" s="28"/>
      <c r="F68" s="27"/>
      <c r="G68" s="28"/>
      <c r="H68" s="29"/>
      <c r="J68" s="29"/>
      <c r="L68" s="29"/>
    </row>
    <row r="69" spans="4:12" s="1" customFormat="1" ht="13.5">
      <c r="D69" s="27"/>
      <c r="E69" s="28"/>
      <c r="F69" s="27"/>
      <c r="G69" s="28"/>
      <c r="H69" s="29"/>
      <c r="J69" s="29"/>
      <c r="L69" s="29"/>
    </row>
    <row r="70" spans="4:12" s="1" customFormat="1" ht="13.5">
      <c r="D70" s="27"/>
      <c r="E70" s="28"/>
      <c r="F70" s="27"/>
      <c r="G70" s="28"/>
      <c r="H70" s="29"/>
      <c r="J70" s="29"/>
      <c r="L70" s="29"/>
    </row>
    <row r="71" spans="4:12" s="1" customFormat="1" ht="13.5">
      <c r="D71" s="27"/>
      <c r="E71" s="28"/>
      <c r="F71" s="27"/>
      <c r="G71" s="28"/>
      <c r="H71" s="29"/>
      <c r="J71" s="29"/>
      <c r="L71" s="29"/>
    </row>
    <row r="72" spans="4:12" s="1" customFormat="1" ht="13.5">
      <c r="D72" s="27"/>
      <c r="E72" s="28"/>
      <c r="F72" s="27"/>
      <c r="G72" s="28"/>
      <c r="H72" s="29"/>
      <c r="J72" s="29"/>
      <c r="L72" s="29"/>
    </row>
    <row r="73" spans="4:12" s="1" customFormat="1" ht="13.5">
      <c r="D73" s="27"/>
      <c r="E73" s="28"/>
      <c r="F73" s="27"/>
      <c r="G73" s="28"/>
      <c r="H73" s="29"/>
      <c r="J73" s="29"/>
      <c r="L73" s="29"/>
    </row>
    <row r="74" spans="4:12" s="1" customFormat="1" ht="13.5">
      <c r="D74" s="27"/>
      <c r="E74" s="28"/>
      <c r="F74" s="27"/>
      <c r="G74" s="28"/>
      <c r="H74" s="29"/>
      <c r="J74" s="29"/>
      <c r="L74" s="29"/>
    </row>
    <row r="75" spans="4:12" s="1" customFormat="1" ht="13.5">
      <c r="D75" s="27"/>
      <c r="E75" s="28"/>
      <c r="F75" s="27"/>
      <c r="G75" s="28"/>
      <c r="H75" s="29"/>
      <c r="J75" s="29"/>
      <c r="L75" s="29"/>
    </row>
    <row r="76" spans="4:12" s="1" customFormat="1" ht="13.5">
      <c r="D76" s="27"/>
      <c r="E76" s="28"/>
      <c r="F76" s="27"/>
      <c r="G76" s="28"/>
      <c r="H76" s="29"/>
      <c r="J76" s="29"/>
      <c r="L76" s="29"/>
    </row>
    <row r="77" spans="4:12" s="1" customFormat="1" ht="13.5">
      <c r="D77" s="27"/>
      <c r="E77" s="28"/>
      <c r="F77" s="27"/>
      <c r="G77" s="28"/>
      <c r="H77" s="29"/>
      <c r="J77" s="29"/>
      <c r="L77" s="29"/>
    </row>
    <row r="78" spans="4:12" s="1" customFormat="1" ht="13.5">
      <c r="D78" s="27"/>
      <c r="E78" s="28"/>
      <c r="F78" s="27"/>
      <c r="G78" s="28"/>
      <c r="H78" s="29"/>
      <c r="J78" s="29"/>
      <c r="L78" s="29"/>
    </row>
    <row r="79" spans="4:12" s="1" customFormat="1" ht="13.5">
      <c r="D79" s="27"/>
      <c r="E79" s="28"/>
      <c r="F79" s="27"/>
      <c r="G79" s="28"/>
      <c r="H79" s="29"/>
      <c r="J79" s="29"/>
      <c r="L79" s="29"/>
    </row>
    <row r="80" spans="4:12" s="1" customFormat="1" ht="13.5">
      <c r="D80" s="27"/>
      <c r="E80" s="28"/>
      <c r="F80" s="27"/>
      <c r="G80" s="28"/>
      <c r="H80" s="29"/>
      <c r="J80" s="29"/>
      <c r="L80" s="29"/>
    </row>
    <row r="81" spans="4:12" s="1" customFormat="1" ht="13.5">
      <c r="D81" s="27"/>
      <c r="E81" s="28"/>
      <c r="F81" s="27"/>
      <c r="G81" s="28"/>
      <c r="H81" s="29"/>
      <c r="J81" s="29"/>
      <c r="L81" s="29"/>
    </row>
    <row r="82" spans="4:12" s="1" customFormat="1" ht="13.5">
      <c r="D82" s="27"/>
      <c r="E82" s="28"/>
      <c r="F82" s="27"/>
      <c r="G82" s="28"/>
      <c r="H82" s="29"/>
      <c r="J82" s="29"/>
      <c r="L82" s="29"/>
    </row>
    <row r="83" spans="4:12" s="1" customFormat="1" ht="13.5">
      <c r="D83" s="27"/>
      <c r="E83" s="28"/>
      <c r="F83" s="27"/>
      <c r="G83" s="28"/>
      <c r="H83" s="29"/>
      <c r="J83" s="29"/>
      <c r="L83" s="29"/>
    </row>
    <row r="84" spans="4:12" s="1" customFormat="1" ht="13.5">
      <c r="D84" s="27"/>
      <c r="E84" s="28"/>
      <c r="F84" s="27"/>
      <c r="G84" s="28"/>
      <c r="H84" s="29"/>
      <c r="J84" s="29"/>
      <c r="L84" s="29"/>
    </row>
    <row r="85" spans="4:12" s="1" customFormat="1" ht="13.5">
      <c r="D85" s="27"/>
      <c r="E85" s="28"/>
      <c r="F85" s="27"/>
      <c r="G85" s="28"/>
      <c r="H85" s="29"/>
      <c r="J85" s="29"/>
      <c r="L85" s="29"/>
    </row>
    <row r="86" spans="4:12" s="1" customFormat="1" ht="13.5">
      <c r="D86" s="27"/>
      <c r="E86" s="28"/>
      <c r="F86" s="27"/>
      <c r="G86" s="28"/>
      <c r="H86" s="29"/>
      <c r="J86" s="29"/>
      <c r="L86" s="29"/>
    </row>
    <row r="87" spans="4:12" s="1" customFormat="1" ht="13.5">
      <c r="D87" s="27"/>
      <c r="E87" s="28"/>
      <c r="F87" s="27"/>
      <c r="G87" s="28"/>
      <c r="H87" s="29"/>
      <c r="J87" s="29"/>
      <c r="L87" s="29"/>
    </row>
    <row r="88" spans="4:12" s="1" customFormat="1" ht="13.5">
      <c r="D88" s="27"/>
      <c r="E88" s="28"/>
      <c r="F88" s="27"/>
      <c r="G88" s="28"/>
      <c r="H88" s="29"/>
      <c r="J88" s="29"/>
      <c r="L88" s="29"/>
    </row>
    <row r="89" spans="4:12" s="1" customFormat="1" ht="13.5">
      <c r="D89" s="27"/>
      <c r="E89" s="28"/>
      <c r="F89" s="27"/>
      <c r="G89" s="28"/>
      <c r="H89" s="29"/>
      <c r="J89" s="29"/>
      <c r="L89" s="29"/>
    </row>
    <row r="90" spans="4:12" s="1" customFormat="1" ht="13.5">
      <c r="D90" s="27"/>
      <c r="E90" s="28"/>
      <c r="F90" s="27"/>
      <c r="G90" s="28"/>
      <c r="H90" s="29"/>
      <c r="J90" s="29"/>
      <c r="L90" s="29"/>
    </row>
    <row r="91" spans="4:12" s="1" customFormat="1" ht="13.5">
      <c r="D91" s="27"/>
      <c r="E91" s="28"/>
      <c r="F91" s="27"/>
      <c r="G91" s="28"/>
      <c r="H91" s="29"/>
      <c r="J91" s="29"/>
      <c r="L91" s="29"/>
    </row>
    <row r="92" spans="4:12" s="1" customFormat="1" ht="13.5">
      <c r="D92" s="27"/>
      <c r="E92" s="28"/>
      <c r="F92" s="27"/>
      <c r="G92" s="28"/>
      <c r="H92" s="29"/>
      <c r="J92" s="29"/>
      <c r="L92" s="29"/>
    </row>
    <row r="93" spans="4:12" s="1" customFormat="1" ht="13.5">
      <c r="D93" s="27"/>
      <c r="E93" s="28"/>
      <c r="F93" s="27"/>
      <c r="G93" s="28"/>
      <c r="H93" s="29"/>
      <c r="J93" s="29"/>
      <c r="L93" s="29"/>
    </row>
    <row r="94" spans="4:12" s="1" customFormat="1" ht="13.5">
      <c r="D94" s="27"/>
      <c r="E94" s="28"/>
      <c r="F94" s="27"/>
      <c r="G94" s="28"/>
      <c r="H94" s="29"/>
      <c r="J94" s="29"/>
      <c r="L94" s="29"/>
    </row>
    <row r="95" spans="4:12" s="1" customFormat="1" ht="13.5">
      <c r="D95" s="27"/>
      <c r="E95" s="28"/>
      <c r="F95" s="27"/>
      <c r="G95" s="28"/>
      <c r="H95" s="29"/>
      <c r="J95" s="29"/>
      <c r="L95" s="29"/>
    </row>
    <row r="96" spans="4:12" s="1" customFormat="1" ht="13.5">
      <c r="D96" s="27"/>
      <c r="E96" s="28"/>
      <c r="F96" s="27"/>
      <c r="G96" s="28"/>
      <c r="H96" s="29"/>
      <c r="J96" s="29"/>
      <c r="L96" s="29"/>
    </row>
    <row r="97" spans="4:12" s="1" customFormat="1" ht="13.5">
      <c r="D97" s="27"/>
      <c r="E97" s="28"/>
      <c r="F97" s="27"/>
      <c r="G97" s="28"/>
      <c r="H97" s="29"/>
      <c r="J97" s="29"/>
      <c r="L97" s="29"/>
    </row>
    <row r="98" spans="4:12" s="1" customFormat="1" ht="13.5">
      <c r="D98" s="27"/>
      <c r="E98" s="28"/>
      <c r="F98" s="27"/>
      <c r="G98" s="28"/>
      <c r="H98" s="29"/>
      <c r="J98" s="29"/>
      <c r="L98" s="29"/>
    </row>
    <row r="99" spans="4:12" s="1" customFormat="1" ht="13.5">
      <c r="D99" s="27"/>
      <c r="E99" s="28"/>
      <c r="F99" s="27"/>
      <c r="G99" s="28"/>
      <c r="H99" s="29"/>
      <c r="J99" s="29"/>
      <c r="L99" s="29"/>
    </row>
    <row r="100" spans="4:12" s="1" customFormat="1" ht="13.5">
      <c r="D100" s="27"/>
      <c r="E100" s="28"/>
      <c r="F100" s="27"/>
      <c r="G100" s="28"/>
      <c r="H100" s="29"/>
      <c r="J100" s="29"/>
      <c r="L100" s="29"/>
    </row>
    <row r="101" spans="4:12" s="1" customFormat="1" ht="13.5">
      <c r="D101" s="27"/>
      <c r="E101" s="28"/>
      <c r="F101" s="27"/>
      <c r="G101" s="28"/>
      <c r="H101" s="29"/>
      <c r="J101" s="29"/>
      <c r="L101" s="29"/>
    </row>
    <row r="102" spans="4:12" s="1" customFormat="1" ht="13.5">
      <c r="D102" s="27"/>
      <c r="E102" s="28"/>
      <c r="F102" s="27"/>
      <c r="G102" s="28"/>
      <c r="H102" s="29"/>
      <c r="J102" s="29"/>
      <c r="L102" s="29"/>
    </row>
    <row r="103" spans="4:12" s="1" customFormat="1" ht="13.5">
      <c r="D103" s="27"/>
      <c r="E103" s="28"/>
      <c r="F103" s="27"/>
      <c r="G103" s="28"/>
      <c r="H103" s="29"/>
      <c r="J103" s="29"/>
      <c r="L103" s="29"/>
    </row>
    <row r="104" spans="4:12" s="1" customFormat="1" ht="13.5">
      <c r="D104" s="27"/>
      <c r="E104" s="28"/>
      <c r="F104" s="27"/>
      <c r="G104" s="28"/>
      <c r="H104" s="29"/>
      <c r="J104" s="29"/>
      <c r="L104" s="29"/>
    </row>
    <row r="105" spans="4:12" s="1" customFormat="1" ht="13.5">
      <c r="D105" s="27"/>
      <c r="E105" s="28"/>
      <c r="F105" s="27"/>
      <c r="G105" s="28"/>
      <c r="H105" s="29"/>
      <c r="J105" s="29"/>
      <c r="L105" s="29"/>
    </row>
    <row r="106" spans="4:12" s="1" customFormat="1" ht="13.5">
      <c r="D106" s="27"/>
      <c r="E106" s="28"/>
      <c r="F106" s="27"/>
      <c r="G106" s="28"/>
      <c r="H106" s="29"/>
      <c r="J106" s="29"/>
      <c r="L106" s="29"/>
    </row>
    <row r="107" spans="4:12" s="1" customFormat="1" ht="13.5">
      <c r="D107" s="27"/>
      <c r="E107" s="28"/>
      <c r="F107" s="27"/>
      <c r="G107" s="28"/>
      <c r="H107" s="29"/>
      <c r="J107" s="29"/>
      <c r="L107" s="29"/>
    </row>
    <row r="108" spans="4:12" s="1" customFormat="1" ht="13.5">
      <c r="D108" s="27"/>
      <c r="E108" s="28"/>
      <c r="F108" s="27"/>
      <c r="G108" s="28"/>
      <c r="H108" s="29"/>
      <c r="J108" s="29"/>
      <c r="L108" s="29"/>
    </row>
    <row r="109" spans="4:12" s="1" customFormat="1" ht="13.5">
      <c r="D109" s="27"/>
      <c r="E109" s="28"/>
      <c r="F109" s="27"/>
      <c r="G109" s="28"/>
      <c r="H109" s="29"/>
      <c r="J109" s="29"/>
      <c r="L109" s="29"/>
    </row>
    <row r="110" spans="4:12" s="1" customFormat="1" ht="13.5">
      <c r="D110" s="27"/>
      <c r="E110" s="28"/>
      <c r="F110" s="27"/>
      <c r="G110" s="28"/>
      <c r="H110" s="29"/>
      <c r="J110" s="29"/>
      <c r="L110" s="29"/>
    </row>
    <row r="111" spans="4:12" s="1" customFormat="1" ht="13.5">
      <c r="D111" s="27"/>
      <c r="E111" s="28"/>
      <c r="F111" s="27"/>
      <c r="G111" s="28"/>
      <c r="H111" s="29"/>
      <c r="J111" s="29"/>
      <c r="L111" s="29"/>
    </row>
    <row r="112" spans="4:12" s="1" customFormat="1" ht="13.5">
      <c r="D112" s="27"/>
      <c r="E112" s="28"/>
      <c r="F112" s="27"/>
      <c r="G112" s="28"/>
      <c r="H112" s="29"/>
      <c r="J112" s="29"/>
      <c r="L112" s="29"/>
    </row>
    <row r="113" spans="4:12" s="1" customFormat="1" ht="13.5">
      <c r="D113" s="27"/>
      <c r="E113" s="28"/>
      <c r="F113" s="27"/>
      <c r="G113" s="28"/>
      <c r="H113" s="29"/>
      <c r="J113" s="29"/>
      <c r="L113" s="29"/>
    </row>
    <row r="114" spans="4:12" s="1" customFormat="1" ht="13.5">
      <c r="D114" s="27"/>
      <c r="E114" s="28"/>
      <c r="F114" s="27"/>
      <c r="G114" s="28"/>
      <c r="H114" s="29"/>
      <c r="J114" s="29"/>
      <c r="L114" s="29"/>
    </row>
    <row r="115" spans="4:12" s="1" customFormat="1" ht="13.5">
      <c r="D115" s="27"/>
      <c r="E115" s="28"/>
      <c r="F115" s="27"/>
      <c r="G115" s="28"/>
      <c r="H115" s="29"/>
      <c r="J115" s="29"/>
      <c r="L115" s="29"/>
    </row>
    <row r="116" spans="4:12" s="1" customFormat="1" ht="13.5">
      <c r="D116" s="27"/>
      <c r="E116" s="28"/>
      <c r="F116" s="27"/>
      <c r="G116" s="28"/>
      <c r="H116" s="29"/>
      <c r="J116" s="29"/>
      <c r="L116" s="29"/>
    </row>
    <row r="117" spans="4:12" s="1" customFormat="1" ht="13.5">
      <c r="D117" s="27"/>
      <c r="E117" s="28"/>
      <c r="F117" s="27"/>
      <c r="G117" s="28"/>
      <c r="H117" s="29"/>
      <c r="J117" s="29"/>
      <c r="L117" s="29"/>
    </row>
    <row r="118" spans="4:12" s="1" customFormat="1" ht="13.5">
      <c r="D118" s="27"/>
      <c r="E118" s="28"/>
      <c r="F118" s="27"/>
      <c r="G118" s="28"/>
      <c r="H118" s="29"/>
      <c r="J118" s="29"/>
      <c r="L118" s="29"/>
    </row>
    <row r="119" spans="4:12" s="1" customFormat="1" ht="13.5">
      <c r="D119" s="27"/>
      <c r="E119" s="28"/>
      <c r="F119" s="27"/>
      <c r="G119" s="28"/>
      <c r="H119" s="29"/>
      <c r="J119" s="29"/>
      <c r="L119" s="29"/>
    </row>
    <row r="120" spans="4:12" s="1" customFormat="1" ht="13.5">
      <c r="D120" s="27"/>
      <c r="E120" s="28"/>
      <c r="F120" s="27"/>
      <c r="G120" s="28"/>
      <c r="H120" s="29"/>
      <c r="J120" s="29"/>
      <c r="L120" s="29"/>
    </row>
    <row r="121" spans="4:12" s="1" customFormat="1" ht="13.5">
      <c r="D121" s="27"/>
      <c r="E121" s="28"/>
      <c r="F121" s="27"/>
      <c r="G121" s="28"/>
      <c r="H121" s="29"/>
      <c r="J121" s="29"/>
      <c r="L121" s="29"/>
    </row>
    <row r="122" spans="4:12" s="1" customFormat="1" ht="13.5">
      <c r="D122" s="27"/>
      <c r="E122" s="28"/>
      <c r="F122" s="27"/>
      <c r="G122" s="28"/>
      <c r="H122" s="29"/>
      <c r="J122" s="29"/>
      <c r="L122" s="29"/>
    </row>
    <row r="123" spans="4:12" s="1" customFormat="1" ht="13.5">
      <c r="D123" s="27"/>
      <c r="E123" s="28"/>
      <c r="F123" s="27"/>
      <c r="G123" s="28"/>
      <c r="H123" s="29"/>
      <c r="J123" s="29"/>
      <c r="L123" s="29"/>
    </row>
    <row r="124" spans="4:12" s="1" customFormat="1" ht="13.5">
      <c r="D124" s="27"/>
      <c r="E124" s="28"/>
      <c r="F124" s="27"/>
      <c r="G124" s="28"/>
      <c r="H124" s="29"/>
      <c r="J124" s="29"/>
      <c r="L124" s="29"/>
    </row>
    <row r="125" spans="4:12" s="1" customFormat="1" ht="13.5">
      <c r="D125" s="27"/>
      <c r="E125" s="28"/>
      <c r="F125" s="27"/>
      <c r="G125" s="28"/>
      <c r="H125" s="29"/>
      <c r="J125" s="29"/>
      <c r="L125" s="29"/>
    </row>
    <row r="126" spans="4:12" s="1" customFormat="1" ht="13.5">
      <c r="D126" s="27"/>
      <c r="E126" s="28"/>
      <c r="F126" s="27"/>
      <c r="G126" s="28"/>
      <c r="H126" s="29"/>
      <c r="J126" s="29"/>
      <c r="L126" s="29"/>
    </row>
    <row r="127" spans="4:12" s="1" customFormat="1" ht="13.5">
      <c r="D127" s="27"/>
      <c r="E127" s="28"/>
      <c r="F127" s="27"/>
      <c r="G127" s="28"/>
      <c r="H127" s="29"/>
      <c r="J127" s="29"/>
      <c r="L127" s="29"/>
    </row>
    <row r="128" spans="4:12" s="1" customFormat="1" ht="13.5">
      <c r="D128" s="27"/>
      <c r="E128" s="28"/>
      <c r="F128" s="27"/>
      <c r="G128" s="28"/>
      <c r="H128" s="29"/>
      <c r="J128" s="29"/>
      <c r="L128" s="29"/>
    </row>
    <row r="129" spans="4:12" s="1" customFormat="1" ht="13.5">
      <c r="D129" s="27"/>
      <c r="E129" s="28"/>
      <c r="F129" s="27"/>
      <c r="G129" s="28"/>
      <c r="H129" s="29"/>
      <c r="J129" s="29"/>
      <c r="L129" s="29"/>
    </row>
    <row r="130" spans="4:12" s="1" customFormat="1" ht="13.5">
      <c r="D130" s="27"/>
      <c r="E130" s="28"/>
      <c r="F130" s="27"/>
      <c r="G130" s="28"/>
      <c r="H130" s="29"/>
      <c r="J130" s="29"/>
      <c r="L130" s="29"/>
    </row>
    <row r="131" spans="4:12" s="1" customFormat="1" ht="13.5">
      <c r="D131" s="27"/>
      <c r="E131" s="28"/>
      <c r="F131" s="27"/>
      <c r="G131" s="28"/>
      <c r="H131" s="29"/>
      <c r="J131" s="29"/>
      <c r="L131" s="29"/>
    </row>
    <row r="132" spans="4:12" s="1" customFormat="1" ht="13.5">
      <c r="D132" s="27"/>
      <c r="E132" s="28"/>
      <c r="F132" s="27"/>
      <c r="G132" s="28"/>
      <c r="H132" s="29"/>
      <c r="J132" s="29"/>
      <c r="L132" s="29"/>
    </row>
    <row r="133" spans="4:12" s="1" customFormat="1" ht="13.5">
      <c r="D133" s="27"/>
      <c r="E133" s="28"/>
      <c r="F133" s="27"/>
      <c r="G133" s="28"/>
      <c r="H133" s="29"/>
      <c r="J133" s="29"/>
      <c r="L133" s="29"/>
    </row>
    <row r="134" spans="4:12" s="1" customFormat="1" ht="13.5">
      <c r="D134" s="27"/>
      <c r="E134" s="28"/>
      <c r="F134" s="27"/>
      <c r="G134" s="28"/>
      <c r="H134" s="29"/>
      <c r="J134" s="29"/>
      <c r="L134" s="29"/>
    </row>
    <row r="135" spans="4:12" s="1" customFormat="1" ht="13.5">
      <c r="D135" s="27"/>
      <c r="E135" s="28"/>
      <c r="F135" s="27"/>
      <c r="G135" s="28"/>
      <c r="H135" s="29"/>
      <c r="J135" s="29"/>
      <c r="L135" s="29"/>
    </row>
    <row r="136" spans="4:12" s="1" customFormat="1" ht="13.5">
      <c r="D136" s="27"/>
      <c r="E136" s="28"/>
      <c r="F136" s="27"/>
      <c r="G136" s="28"/>
      <c r="H136" s="29"/>
      <c r="J136" s="29"/>
      <c r="L136" s="29"/>
    </row>
    <row r="137" spans="4:12" s="1" customFormat="1" ht="13.5">
      <c r="D137" s="27"/>
      <c r="E137" s="28"/>
      <c r="F137" s="27"/>
      <c r="G137" s="28"/>
      <c r="H137" s="29"/>
      <c r="J137" s="29"/>
      <c r="L137" s="29"/>
    </row>
    <row r="138" spans="4:12" s="1" customFormat="1" ht="13.5">
      <c r="D138" s="27"/>
      <c r="E138" s="28"/>
      <c r="F138" s="27"/>
      <c r="G138" s="28"/>
      <c r="H138" s="29"/>
      <c r="J138" s="29"/>
      <c r="L138" s="29"/>
    </row>
    <row r="139" spans="4:12" s="1" customFormat="1" ht="13.5">
      <c r="D139" s="27"/>
      <c r="E139" s="28"/>
      <c r="F139" s="27"/>
      <c r="G139" s="28"/>
      <c r="H139" s="29"/>
      <c r="J139" s="29"/>
      <c r="L139" s="29"/>
    </row>
    <row r="140" spans="4:12" s="1" customFormat="1" ht="13.5">
      <c r="D140" s="27"/>
      <c r="E140" s="28"/>
      <c r="F140" s="27"/>
      <c r="G140" s="28"/>
      <c r="H140" s="29"/>
      <c r="J140" s="29"/>
      <c r="L140" s="29"/>
    </row>
    <row r="141" spans="4:12" s="1" customFormat="1" ht="13.5">
      <c r="D141" s="27"/>
      <c r="E141" s="28"/>
      <c r="F141" s="27"/>
      <c r="G141" s="28"/>
      <c r="H141" s="29"/>
      <c r="J141" s="29"/>
      <c r="L141" s="29"/>
    </row>
    <row r="142" spans="4:12" s="1" customFormat="1" ht="13.5">
      <c r="D142" s="27"/>
      <c r="E142" s="28"/>
      <c r="F142" s="27"/>
      <c r="G142" s="28"/>
      <c r="H142" s="29"/>
      <c r="J142" s="29"/>
      <c r="L142" s="29"/>
    </row>
    <row r="143" spans="4:12" s="1" customFormat="1" ht="13.5">
      <c r="D143" s="27"/>
      <c r="E143" s="28"/>
      <c r="F143" s="27"/>
      <c r="G143" s="28"/>
      <c r="H143" s="29"/>
      <c r="J143" s="29"/>
      <c r="L143" s="29"/>
    </row>
    <row r="144" spans="4:12" s="1" customFormat="1" ht="13.5">
      <c r="D144" s="27"/>
      <c r="E144" s="28"/>
      <c r="F144" s="27"/>
      <c r="G144" s="28"/>
      <c r="H144" s="29"/>
      <c r="J144" s="29"/>
      <c r="L144" s="29"/>
    </row>
    <row r="145" spans="4:12" s="1" customFormat="1" ht="13.5">
      <c r="D145" s="27"/>
      <c r="E145" s="28"/>
      <c r="F145" s="27"/>
      <c r="G145" s="28"/>
      <c r="H145" s="29"/>
      <c r="J145" s="29"/>
      <c r="L145" s="29"/>
    </row>
    <row r="146" spans="4:12" s="1" customFormat="1" ht="13.5">
      <c r="D146" s="27"/>
      <c r="E146" s="28"/>
      <c r="F146" s="27"/>
      <c r="G146" s="28"/>
      <c r="H146" s="29"/>
      <c r="J146" s="29"/>
      <c r="L146" s="29"/>
    </row>
    <row r="147" spans="4:12" s="1" customFormat="1" ht="13.5">
      <c r="D147" s="27"/>
      <c r="E147" s="28"/>
      <c r="F147" s="27"/>
      <c r="G147" s="28"/>
      <c r="H147" s="29"/>
      <c r="J147" s="29"/>
      <c r="L147" s="29"/>
    </row>
    <row r="148" spans="4:12" s="1" customFormat="1" ht="13.5">
      <c r="D148" s="27"/>
      <c r="E148" s="28"/>
      <c r="F148" s="27"/>
      <c r="G148" s="28"/>
      <c r="H148" s="29"/>
      <c r="J148" s="29"/>
      <c r="L148" s="29"/>
    </row>
    <row r="149" spans="4:12" s="1" customFormat="1" ht="13.5">
      <c r="D149" s="27"/>
      <c r="E149" s="28"/>
      <c r="F149" s="27"/>
      <c r="G149" s="28"/>
      <c r="H149" s="29"/>
      <c r="J149" s="29"/>
      <c r="L149" s="29"/>
    </row>
    <row r="150" spans="4:12" s="1" customFormat="1" ht="13.5">
      <c r="D150" s="27"/>
      <c r="E150" s="28"/>
      <c r="F150" s="27"/>
      <c r="G150" s="28"/>
      <c r="H150" s="29"/>
      <c r="J150" s="29"/>
      <c r="L150" s="29"/>
    </row>
    <row r="151" spans="4:12" s="1" customFormat="1" ht="13.5">
      <c r="D151" s="27"/>
      <c r="E151" s="28"/>
      <c r="F151" s="27"/>
      <c r="G151" s="28"/>
      <c r="H151" s="29"/>
      <c r="J151" s="29"/>
      <c r="L151" s="29"/>
    </row>
    <row r="152" spans="4:12" s="1" customFormat="1" ht="13.5">
      <c r="D152" s="27"/>
      <c r="E152" s="28"/>
      <c r="F152" s="27"/>
      <c r="G152" s="28"/>
      <c r="H152" s="29"/>
      <c r="J152" s="29"/>
      <c r="L152" s="29"/>
    </row>
    <row r="153" spans="4:12" s="1" customFormat="1" ht="13.5">
      <c r="D153" s="27"/>
      <c r="E153" s="28"/>
      <c r="F153" s="27"/>
      <c r="G153" s="28"/>
      <c r="H153" s="29"/>
      <c r="J153" s="29"/>
      <c r="L153" s="29"/>
    </row>
    <row r="154" spans="4:12" s="1" customFormat="1" ht="13.5">
      <c r="D154" s="27"/>
      <c r="E154" s="28"/>
      <c r="F154" s="27"/>
      <c r="G154" s="28"/>
      <c r="H154" s="29"/>
      <c r="J154" s="29"/>
      <c r="L154" s="29"/>
    </row>
    <row r="155" spans="4:12" s="1" customFormat="1" ht="13.5">
      <c r="D155" s="27"/>
      <c r="E155" s="28"/>
      <c r="F155" s="27"/>
      <c r="G155" s="28"/>
      <c r="H155" s="29"/>
      <c r="J155" s="29"/>
      <c r="L155" s="29"/>
    </row>
    <row r="156" spans="4:12" s="1" customFormat="1" ht="13.5">
      <c r="D156" s="27"/>
      <c r="E156" s="28"/>
      <c r="F156" s="27"/>
      <c r="G156" s="28"/>
      <c r="H156" s="29"/>
      <c r="J156" s="29"/>
      <c r="L156" s="29"/>
    </row>
    <row r="157" spans="4:12" s="1" customFormat="1" ht="13.5">
      <c r="D157" s="27"/>
      <c r="E157" s="28"/>
      <c r="F157" s="27"/>
      <c r="G157" s="28"/>
      <c r="H157" s="29"/>
      <c r="J157" s="29"/>
      <c r="L157" s="29"/>
    </row>
    <row r="158" spans="4:12" s="1" customFormat="1" ht="13.5">
      <c r="D158" s="27"/>
      <c r="E158" s="28"/>
      <c r="F158" s="27"/>
      <c r="G158" s="28"/>
      <c r="H158" s="29"/>
      <c r="J158" s="29"/>
      <c r="L158" s="29"/>
    </row>
    <row r="159" spans="4:12" s="1" customFormat="1" ht="13.5">
      <c r="D159" s="27"/>
      <c r="E159" s="28"/>
      <c r="F159" s="27"/>
      <c r="G159" s="28"/>
      <c r="H159" s="29"/>
      <c r="J159" s="29"/>
      <c r="L159" s="29"/>
    </row>
    <row r="160" spans="4:12" s="1" customFormat="1" ht="13.5">
      <c r="D160" s="27"/>
      <c r="E160" s="28"/>
      <c r="F160" s="27"/>
      <c r="G160" s="28"/>
      <c r="H160" s="29"/>
      <c r="J160" s="29"/>
      <c r="L160" s="29"/>
    </row>
    <row r="161" spans="4:12" s="1" customFormat="1" ht="13.5">
      <c r="D161" s="27"/>
      <c r="E161" s="28"/>
      <c r="F161" s="27"/>
      <c r="G161" s="28"/>
      <c r="H161" s="29"/>
      <c r="J161" s="29"/>
      <c r="L161" s="29"/>
    </row>
    <row r="162" spans="4:12" s="1" customFormat="1" ht="13.5">
      <c r="D162" s="27"/>
      <c r="E162" s="28"/>
      <c r="F162" s="27"/>
      <c r="G162" s="28"/>
      <c r="H162" s="29"/>
      <c r="J162" s="29"/>
      <c r="L162" s="29"/>
    </row>
    <row r="163" spans="4:12" s="1" customFormat="1" ht="13.5">
      <c r="D163" s="27"/>
      <c r="E163" s="28"/>
      <c r="F163" s="27"/>
      <c r="G163" s="28"/>
      <c r="H163" s="29"/>
      <c r="J163" s="29"/>
      <c r="L163" s="29"/>
    </row>
    <row r="164" spans="4:12" s="1" customFormat="1" ht="13.5">
      <c r="D164" s="27"/>
      <c r="E164" s="28"/>
      <c r="F164" s="27"/>
      <c r="G164" s="28"/>
      <c r="H164" s="29"/>
      <c r="J164" s="29"/>
      <c r="L164" s="29"/>
    </row>
    <row r="165" spans="4:12" s="1" customFormat="1" ht="13.5">
      <c r="D165" s="27"/>
      <c r="E165" s="28"/>
      <c r="F165" s="27"/>
      <c r="G165" s="28"/>
      <c r="H165" s="29"/>
      <c r="J165" s="29"/>
      <c r="L165" s="29"/>
    </row>
    <row r="166" spans="4:12" s="1" customFormat="1" ht="13.5">
      <c r="D166" s="27"/>
      <c r="E166" s="28"/>
      <c r="F166" s="27"/>
      <c r="G166" s="28"/>
      <c r="H166" s="29"/>
      <c r="J166" s="29"/>
      <c r="L166" s="29"/>
    </row>
    <row r="167" spans="4:12" s="1" customFormat="1" ht="13.5">
      <c r="D167" s="27"/>
      <c r="E167" s="28"/>
      <c r="F167" s="27"/>
      <c r="G167" s="28"/>
      <c r="H167" s="29"/>
      <c r="J167" s="29"/>
      <c r="L167" s="29"/>
    </row>
    <row r="168" spans="4:12" s="1" customFormat="1" ht="13.5">
      <c r="D168" s="27"/>
      <c r="E168" s="28"/>
      <c r="F168" s="27"/>
      <c r="G168" s="28"/>
      <c r="H168" s="29"/>
      <c r="J168" s="29"/>
      <c r="L168" s="29"/>
    </row>
    <row r="169" spans="4:12" s="1" customFormat="1" ht="13.5">
      <c r="D169" s="27"/>
      <c r="E169" s="28"/>
      <c r="F169" s="27"/>
      <c r="G169" s="28"/>
      <c r="H169" s="29"/>
      <c r="J169" s="29"/>
      <c r="L169" s="29"/>
    </row>
    <row r="170" spans="4:12" s="1" customFormat="1" ht="13.5">
      <c r="D170" s="27"/>
      <c r="E170" s="28"/>
      <c r="F170" s="27"/>
      <c r="G170" s="28"/>
      <c r="H170" s="29"/>
      <c r="J170" s="29"/>
      <c r="L170" s="29"/>
    </row>
    <row r="171" spans="4:12" s="1" customFormat="1" ht="13.5">
      <c r="D171" s="27"/>
      <c r="E171" s="28"/>
      <c r="F171" s="27"/>
      <c r="G171" s="28"/>
      <c r="H171" s="29"/>
      <c r="J171" s="29"/>
      <c r="L171" s="29"/>
    </row>
    <row r="172" spans="4:12" s="1" customFormat="1" ht="13.5">
      <c r="D172" s="27"/>
      <c r="E172" s="28"/>
      <c r="F172" s="27"/>
      <c r="G172" s="28"/>
      <c r="H172" s="29"/>
      <c r="J172" s="29"/>
      <c r="L172" s="29"/>
    </row>
    <row r="173" spans="4:12" s="1" customFormat="1" ht="13.5">
      <c r="D173" s="27"/>
      <c r="E173" s="28"/>
      <c r="F173" s="27"/>
      <c r="G173" s="28"/>
      <c r="H173" s="29"/>
      <c r="J173" s="29"/>
      <c r="L173" s="29"/>
    </row>
    <row r="174" spans="4:12" s="1" customFormat="1" ht="13.5">
      <c r="D174" s="27"/>
      <c r="E174" s="28"/>
      <c r="F174" s="27"/>
      <c r="G174" s="28"/>
      <c r="H174" s="29"/>
      <c r="J174" s="29"/>
      <c r="L174" s="29"/>
    </row>
    <row r="175" spans="4:12" s="1" customFormat="1" ht="13.5">
      <c r="D175" s="27"/>
      <c r="E175" s="28"/>
      <c r="F175" s="27"/>
      <c r="G175" s="28"/>
      <c r="H175" s="29"/>
      <c r="J175" s="29"/>
      <c r="L175" s="29"/>
    </row>
    <row r="176" spans="4:12" s="1" customFormat="1" ht="13.5">
      <c r="D176" s="27"/>
      <c r="E176" s="28"/>
      <c r="F176" s="27"/>
      <c r="G176" s="28"/>
      <c r="H176" s="29"/>
      <c r="J176" s="29"/>
      <c r="L176" s="29"/>
    </row>
    <row r="177" spans="4:12" s="1" customFormat="1" ht="13.5">
      <c r="D177" s="27"/>
      <c r="E177" s="28"/>
      <c r="F177" s="27"/>
      <c r="G177" s="28"/>
      <c r="H177" s="29"/>
      <c r="J177" s="29"/>
      <c r="L177" s="29"/>
    </row>
    <row r="178" spans="4:12" s="1" customFormat="1" ht="13.5">
      <c r="D178" s="27"/>
      <c r="E178" s="28"/>
      <c r="F178" s="27"/>
      <c r="G178" s="28"/>
      <c r="H178" s="29"/>
      <c r="J178" s="29"/>
      <c r="L178" s="29"/>
    </row>
    <row r="179" spans="4:12" s="1" customFormat="1" ht="13.5">
      <c r="D179" s="27"/>
      <c r="E179" s="28"/>
      <c r="F179" s="27"/>
      <c r="G179" s="28"/>
      <c r="H179" s="29"/>
      <c r="J179" s="29"/>
      <c r="L179" s="29"/>
    </row>
    <row r="180" spans="4:12" s="1" customFormat="1" ht="13.5">
      <c r="D180" s="27"/>
      <c r="E180" s="28"/>
      <c r="F180" s="27"/>
      <c r="G180" s="28"/>
      <c r="H180" s="29"/>
      <c r="J180" s="29"/>
      <c r="L180" s="29"/>
    </row>
    <row r="181" spans="4:12" s="1" customFormat="1" ht="13.5">
      <c r="D181" s="27"/>
      <c r="E181" s="28"/>
      <c r="F181" s="27"/>
      <c r="G181" s="28"/>
      <c r="H181" s="29"/>
      <c r="J181" s="29"/>
      <c r="L181" s="29"/>
    </row>
    <row r="182" spans="4:12" s="1" customFormat="1" ht="13.5">
      <c r="D182" s="27"/>
      <c r="E182" s="28"/>
      <c r="F182" s="27"/>
      <c r="G182" s="28"/>
      <c r="H182" s="29"/>
      <c r="J182" s="29"/>
      <c r="L182" s="29"/>
    </row>
    <row r="183" spans="4:12" s="1" customFormat="1" ht="13.5">
      <c r="D183" s="27"/>
      <c r="E183" s="28"/>
      <c r="F183" s="27"/>
      <c r="G183" s="28"/>
      <c r="H183" s="29"/>
      <c r="J183" s="29"/>
      <c r="L183" s="29"/>
    </row>
    <row r="184" spans="4:12" s="1" customFormat="1" ht="13.5">
      <c r="D184" s="27"/>
      <c r="E184" s="28"/>
      <c r="F184" s="27"/>
      <c r="G184" s="28"/>
      <c r="H184" s="29"/>
      <c r="J184" s="29"/>
      <c r="L184" s="29"/>
    </row>
    <row r="185" spans="4:12" s="1" customFormat="1" ht="13.5">
      <c r="D185" s="27"/>
      <c r="E185" s="28"/>
      <c r="F185" s="27"/>
      <c r="G185" s="28"/>
      <c r="H185" s="29"/>
      <c r="J185" s="29"/>
      <c r="L185" s="29"/>
    </row>
    <row r="186" spans="4:12" s="1" customFormat="1" ht="13.5">
      <c r="D186" s="27"/>
      <c r="E186" s="28"/>
      <c r="F186" s="27"/>
      <c r="G186" s="28"/>
      <c r="H186" s="29"/>
      <c r="J186" s="29"/>
      <c r="L186" s="29"/>
    </row>
    <row r="187" spans="4:12" s="1" customFormat="1" ht="13.5">
      <c r="D187" s="27"/>
      <c r="E187" s="28"/>
      <c r="F187" s="27"/>
      <c r="G187" s="28"/>
      <c r="H187" s="29"/>
      <c r="J187" s="29"/>
      <c r="L187" s="29"/>
    </row>
    <row r="188" spans="4:12" s="1" customFormat="1" ht="13.5">
      <c r="D188" s="27"/>
      <c r="E188" s="28"/>
      <c r="F188" s="27"/>
      <c r="G188" s="28"/>
      <c r="H188" s="29"/>
      <c r="J188" s="29"/>
      <c r="L188" s="29"/>
    </row>
    <row r="189" spans="4:12" s="1" customFormat="1" ht="13.5">
      <c r="D189" s="27"/>
      <c r="E189" s="28"/>
      <c r="F189" s="27"/>
      <c r="G189" s="28"/>
      <c r="H189" s="29"/>
      <c r="J189" s="29"/>
      <c r="L189" s="29"/>
    </row>
    <row r="190" spans="4:12" s="1" customFormat="1" ht="13.5">
      <c r="D190" s="27"/>
      <c r="E190" s="28"/>
      <c r="F190" s="27"/>
      <c r="G190" s="28"/>
      <c r="H190" s="29"/>
      <c r="J190" s="29"/>
      <c r="L190" s="29"/>
    </row>
    <row r="191" spans="4:12" s="1" customFormat="1" ht="13.5">
      <c r="D191" s="27"/>
      <c r="E191" s="28"/>
      <c r="F191" s="27"/>
      <c r="G191" s="28"/>
      <c r="H191" s="29"/>
      <c r="J191" s="29"/>
      <c r="L191" s="29"/>
    </row>
    <row r="192" spans="4:12" s="1" customFormat="1" ht="13.5">
      <c r="D192" s="27"/>
      <c r="E192" s="28"/>
      <c r="F192" s="27"/>
      <c r="G192" s="28"/>
      <c r="H192" s="29"/>
      <c r="J192" s="29"/>
      <c r="L192" s="29"/>
    </row>
    <row r="193" spans="4:12" s="1" customFormat="1" ht="13.5">
      <c r="D193" s="27"/>
      <c r="E193" s="28"/>
      <c r="F193" s="27"/>
      <c r="G193" s="28"/>
      <c r="H193" s="29"/>
      <c r="J193" s="29"/>
      <c r="L193" s="29"/>
    </row>
    <row r="194" spans="4:12" s="1" customFormat="1" ht="13.5">
      <c r="D194" s="27"/>
      <c r="E194" s="28"/>
      <c r="F194" s="27"/>
      <c r="G194" s="28"/>
      <c r="H194" s="29"/>
      <c r="J194" s="29"/>
      <c r="L194" s="29"/>
    </row>
    <row r="195" spans="4:12" s="1" customFormat="1" ht="13.5">
      <c r="D195" s="27"/>
      <c r="E195" s="28"/>
      <c r="F195" s="27"/>
      <c r="G195" s="28"/>
      <c r="H195" s="29"/>
      <c r="J195" s="29"/>
      <c r="L195" s="29"/>
    </row>
    <row r="196" spans="4:12" s="1" customFormat="1" ht="13.5">
      <c r="D196" s="27"/>
      <c r="E196" s="28"/>
      <c r="F196" s="27"/>
      <c r="G196" s="28"/>
      <c r="H196" s="29"/>
      <c r="J196" s="29"/>
      <c r="L196" s="29"/>
    </row>
    <row r="197" spans="4:12" s="1" customFormat="1" ht="13.5">
      <c r="D197" s="27"/>
      <c r="E197" s="28"/>
      <c r="F197" s="27"/>
      <c r="G197" s="28"/>
      <c r="H197" s="29"/>
      <c r="J197" s="29"/>
      <c r="L197" s="29"/>
    </row>
    <row r="198" spans="4:12" s="1" customFormat="1" ht="13.5">
      <c r="D198" s="27"/>
      <c r="E198" s="28"/>
      <c r="F198" s="27"/>
      <c r="G198" s="28"/>
      <c r="H198" s="29"/>
      <c r="J198" s="29"/>
      <c r="L198" s="29"/>
    </row>
    <row r="199" spans="4:12" s="1" customFormat="1" ht="13.5">
      <c r="D199" s="27"/>
      <c r="E199" s="28"/>
      <c r="F199" s="27"/>
      <c r="G199" s="28"/>
      <c r="H199" s="29"/>
      <c r="J199" s="29"/>
      <c r="L199" s="29"/>
    </row>
    <row r="200" spans="4:12" s="1" customFormat="1" ht="13.5">
      <c r="D200" s="27"/>
      <c r="E200" s="28"/>
      <c r="F200" s="27"/>
      <c r="G200" s="28"/>
      <c r="H200" s="29"/>
      <c r="J200" s="29"/>
      <c r="L200" s="29"/>
    </row>
    <row r="201" spans="4:12" s="1" customFormat="1" ht="13.5">
      <c r="D201" s="27"/>
      <c r="E201" s="28"/>
      <c r="F201" s="27"/>
      <c r="G201" s="28"/>
      <c r="H201" s="29"/>
      <c r="J201" s="29"/>
      <c r="L201" s="29"/>
    </row>
    <row r="202" spans="4:12" s="1" customFormat="1" ht="13.5">
      <c r="D202" s="27"/>
      <c r="E202" s="28"/>
      <c r="F202" s="27"/>
      <c r="G202" s="28"/>
      <c r="H202" s="29"/>
      <c r="J202" s="29"/>
      <c r="L202" s="29"/>
    </row>
    <row r="203" spans="4:12" s="1" customFormat="1" ht="13.5">
      <c r="D203" s="27"/>
      <c r="E203" s="28"/>
      <c r="F203" s="27"/>
      <c r="G203" s="28"/>
      <c r="H203" s="29"/>
      <c r="J203" s="29"/>
      <c r="L203" s="29"/>
    </row>
    <row r="204" spans="4:12" s="1" customFormat="1" ht="13.5">
      <c r="D204" s="27"/>
      <c r="E204" s="28"/>
      <c r="F204" s="27"/>
      <c r="G204" s="28"/>
      <c r="H204" s="29"/>
      <c r="J204" s="29"/>
      <c r="L204" s="29"/>
    </row>
    <row r="205" spans="4:12" s="1" customFormat="1" ht="13.5">
      <c r="D205" s="27"/>
      <c r="E205" s="28"/>
      <c r="F205" s="27"/>
      <c r="G205" s="28"/>
      <c r="H205" s="29"/>
      <c r="J205" s="29"/>
      <c r="L205" s="29"/>
    </row>
    <row r="206" spans="4:12" s="1" customFormat="1" ht="13.5">
      <c r="D206" s="27"/>
      <c r="E206" s="28"/>
      <c r="F206" s="27"/>
      <c r="G206" s="28"/>
      <c r="H206" s="29"/>
      <c r="J206" s="29"/>
      <c r="L206" s="29"/>
    </row>
    <row r="207" spans="4:12" s="1" customFormat="1" ht="13.5">
      <c r="D207" s="27"/>
      <c r="E207" s="28"/>
      <c r="F207" s="27"/>
      <c r="G207" s="28"/>
      <c r="H207" s="29"/>
      <c r="J207" s="29"/>
      <c r="L207" s="29"/>
    </row>
    <row r="208" spans="4:12" s="1" customFormat="1" ht="13.5">
      <c r="D208" s="27"/>
      <c r="E208" s="28"/>
      <c r="F208" s="27"/>
      <c r="G208" s="28"/>
      <c r="H208" s="29"/>
      <c r="J208" s="29"/>
      <c r="L208" s="29"/>
    </row>
    <row r="209" spans="4:12" s="1" customFormat="1" ht="13.5">
      <c r="D209" s="27"/>
      <c r="E209" s="28"/>
      <c r="F209" s="27"/>
      <c r="G209" s="28"/>
      <c r="H209" s="29"/>
      <c r="J209" s="29"/>
      <c r="L209" s="29"/>
    </row>
    <row r="210" spans="4:12" s="1" customFormat="1" ht="13.5">
      <c r="D210" s="27"/>
      <c r="E210" s="28"/>
      <c r="F210" s="27"/>
      <c r="G210" s="28"/>
      <c r="H210" s="29"/>
      <c r="J210" s="29"/>
      <c r="L210" s="29"/>
    </row>
    <row r="211" spans="4:12" s="1" customFormat="1" ht="13.5">
      <c r="D211" s="27"/>
      <c r="E211" s="28"/>
      <c r="F211" s="27"/>
      <c r="G211" s="28"/>
      <c r="H211" s="29"/>
      <c r="J211" s="29"/>
      <c r="L211" s="29"/>
    </row>
    <row r="212" spans="4:12" s="1" customFormat="1" ht="13.5">
      <c r="D212" s="27"/>
      <c r="E212" s="28"/>
      <c r="F212" s="27"/>
      <c r="G212" s="28"/>
      <c r="H212" s="29"/>
      <c r="J212" s="29"/>
      <c r="L212" s="29"/>
    </row>
    <row r="213" spans="4:12" s="1" customFormat="1" ht="13.5">
      <c r="D213" s="27"/>
      <c r="E213" s="28"/>
      <c r="F213" s="27"/>
      <c r="G213" s="28"/>
      <c r="H213" s="29"/>
      <c r="J213" s="29"/>
      <c r="L213" s="29"/>
    </row>
    <row r="214" spans="4:12" s="1" customFormat="1" ht="13.5">
      <c r="D214" s="27"/>
      <c r="E214" s="28"/>
      <c r="F214" s="27"/>
      <c r="G214" s="28"/>
      <c r="H214" s="29"/>
      <c r="J214" s="29"/>
      <c r="L214" s="29"/>
    </row>
    <row r="215" spans="4:12" s="1" customFormat="1" ht="13.5">
      <c r="D215" s="27"/>
      <c r="E215" s="28"/>
      <c r="F215" s="27"/>
      <c r="G215" s="28"/>
      <c r="H215" s="29"/>
      <c r="J215" s="29"/>
      <c r="L215" s="29"/>
    </row>
    <row r="216" spans="4:12" s="1" customFormat="1" ht="13.5">
      <c r="D216" s="27"/>
      <c r="E216" s="28"/>
      <c r="F216" s="27"/>
      <c r="G216" s="28"/>
      <c r="H216" s="29"/>
      <c r="J216" s="29"/>
      <c r="L216" s="29"/>
    </row>
    <row r="217" spans="4:12" s="1" customFormat="1" ht="13.5">
      <c r="D217" s="27"/>
      <c r="E217" s="28"/>
      <c r="F217" s="27"/>
      <c r="G217" s="28"/>
      <c r="H217" s="29"/>
      <c r="J217" s="29"/>
      <c r="L217" s="29"/>
    </row>
    <row r="218" spans="4:12" s="1" customFormat="1" ht="13.5">
      <c r="D218" s="27"/>
      <c r="E218" s="28"/>
      <c r="F218" s="27"/>
      <c r="G218" s="28"/>
      <c r="H218" s="29"/>
      <c r="J218" s="29"/>
      <c r="L218" s="29"/>
    </row>
    <row r="219" spans="4:12" s="1" customFormat="1" ht="13.5">
      <c r="D219" s="27"/>
      <c r="E219" s="28"/>
      <c r="F219" s="27"/>
      <c r="G219" s="28"/>
      <c r="H219" s="29"/>
      <c r="J219" s="29"/>
      <c r="L219" s="29"/>
    </row>
    <row r="220" spans="4:12" s="1" customFormat="1" ht="13.5">
      <c r="D220" s="27"/>
      <c r="E220" s="28"/>
      <c r="F220" s="27"/>
      <c r="G220" s="28"/>
      <c r="H220" s="29"/>
      <c r="J220" s="29"/>
      <c r="L220" s="29"/>
    </row>
    <row r="221" spans="4:12" s="1" customFormat="1" ht="13.5">
      <c r="D221" s="27"/>
      <c r="E221" s="28"/>
      <c r="F221" s="27"/>
      <c r="G221" s="28"/>
      <c r="H221" s="29"/>
      <c r="J221" s="29"/>
      <c r="L221" s="29"/>
    </row>
    <row r="222" spans="4:12" s="1" customFormat="1" ht="13.5">
      <c r="D222" s="27"/>
      <c r="E222" s="28"/>
      <c r="F222" s="27"/>
      <c r="G222" s="28"/>
      <c r="H222" s="29"/>
      <c r="J222" s="29"/>
      <c r="L222" s="29"/>
    </row>
    <row r="223" spans="4:12" s="1" customFormat="1" ht="13.5">
      <c r="D223" s="27"/>
      <c r="E223" s="28"/>
      <c r="F223" s="27"/>
      <c r="G223" s="28"/>
      <c r="H223" s="29"/>
      <c r="J223" s="29"/>
      <c r="L223" s="29"/>
    </row>
    <row r="224" spans="4:12" s="1" customFormat="1" ht="13.5">
      <c r="D224" s="27"/>
      <c r="E224" s="28"/>
      <c r="F224" s="27"/>
      <c r="G224" s="28"/>
      <c r="H224" s="29"/>
      <c r="J224" s="29"/>
      <c r="L224" s="29"/>
    </row>
    <row r="225" spans="4:12" s="1" customFormat="1" ht="13.5">
      <c r="D225" s="27"/>
      <c r="E225" s="28"/>
      <c r="F225" s="27"/>
      <c r="G225" s="28"/>
      <c r="H225" s="29"/>
      <c r="J225" s="29"/>
      <c r="L225" s="29"/>
    </row>
    <row r="226" spans="4:12" s="1" customFormat="1" ht="13.5">
      <c r="D226" s="27"/>
      <c r="E226" s="28"/>
      <c r="F226" s="27"/>
      <c r="G226" s="28"/>
      <c r="H226" s="29"/>
      <c r="J226" s="29"/>
      <c r="L226" s="29"/>
    </row>
    <row r="227" spans="4:12" s="1" customFormat="1" ht="13.5">
      <c r="D227" s="27"/>
      <c r="E227" s="28"/>
      <c r="F227" s="27"/>
      <c r="G227" s="28"/>
      <c r="H227" s="29"/>
      <c r="J227" s="29"/>
      <c r="L227" s="29"/>
    </row>
    <row r="228" spans="4:12" s="1" customFormat="1" ht="13.5">
      <c r="D228" s="27"/>
      <c r="E228" s="28"/>
      <c r="F228" s="27"/>
      <c r="G228" s="28"/>
      <c r="H228" s="29"/>
      <c r="J228" s="29"/>
      <c r="L228" s="29"/>
    </row>
    <row r="229" spans="4:12" s="1" customFormat="1" ht="13.5">
      <c r="D229" s="27"/>
      <c r="E229" s="28"/>
      <c r="F229" s="27"/>
      <c r="G229" s="28"/>
      <c r="H229" s="29"/>
      <c r="J229" s="29"/>
      <c r="L229" s="29"/>
    </row>
    <row r="230" spans="4:12" s="1" customFormat="1" ht="13.5">
      <c r="D230" s="27"/>
      <c r="E230" s="28"/>
      <c r="F230" s="27"/>
      <c r="G230" s="28"/>
      <c r="H230" s="29"/>
      <c r="J230" s="29"/>
      <c r="L230" s="29"/>
    </row>
    <row r="231" spans="4:12" s="1" customFormat="1" ht="13.5">
      <c r="D231" s="27"/>
      <c r="E231" s="28"/>
      <c r="F231" s="27"/>
      <c r="G231" s="28"/>
      <c r="H231" s="29"/>
      <c r="J231" s="29"/>
      <c r="L231" s="29"/>
    </row>
    <row r="232" spans="4:12" s="1" customFormat="1" ht="13.5">
      <c r="D232" s="27"/>
      <c r="E232" s="28"/>
      <c r="F232" s="27"/>
      <c r="G232" s="28"/>
      <c r="H232" s="29"/>
      <c r="J232" s="29"/>
      <c r="L232" s="29"/>
    </row>
    <row r="233" spans="4:12" s="1" customFormat="1" ht="13.5">
      <c r="D233" s="27"/>
      <c r="E233" s="28"/>
      <c r="F233" s="27"/>
      <c r="G233" s="28"/>
      <c r="H233" s="29"/>
      <c r="J233" s="29"/>
      <c r="L233" s="29"/>
    </row>
    <row r="234" spans="4:12" s="1" customFormat="1" ht="13.5">
      <c r="D234" s="27"/>
      <c r="E234" s="28"/>
      <c r="F234" s="27"/>
      <c r="G234" s="28"/>
      <c r="H234" s="29"/>
      <c r="J234" s="29"/>
      <c r="L234" s="29"/>
    </row>
    <row r="235" spans="4:12" s="1" customFormat="1" ht="13.5">
      <c r="D235" s="27"/>
      <c r="E235" s="28"/>
      <c r="F235" s="27"/>
      <c r="G235" s="28"/>
      <c r="H235" s="29"/>
      <c r="J235" s="29"/>
      <c r="L235" s="29"/>
    </row>
    <row r="236" spans="4:12" s="1" customFormat="1" ht="13.5">
      <c r="D236" s="27"/>
      <c r="E236" s="28"/>
      <c r="F236" s="27"/>
      <c r="G236" s="28"/>
      <c r="H236" s="29"/>
      <c r="J236" s="29"/>
      <c r="L236" s="29"/>
    </row>
    <row r="237" spans="4:12" s="1" customFormat="1" ht="13.5">
      <c r="D237" s="27"/>
      <c r="E237" s="28"/>
      <c r="F237" s="27"/>
      <c r="G237" s="28"/>
      <c r="H237" s="29"/>
      <c r="J237" s="29"/>
      <c r="L237" s="29"/>
    </row>
    <row r="238" spans="4:12" s="1" customFormat="1" ht="13.5">
      <c r="D238" s="27"/>
      <c r="E238" s="28"/>
      <c r="F238" s="27"/>
      <c r="G238" s="28"/>
      <c r="H238" s="29"/>
      <c r="J238" s="29"/>
      <c r="L238" s="29"/>
    </row>
    <row r="239" spans="4:12" s="1" customFormat="1" ht="13.5">
      <c r="D239" s="27"/>
      <c r="E239" s="28"/>
      <c r="F239" s="27"/>
      <c r="G239" s="28"/>
      <c r="H239" s="29"/>
      <c r="J239" s="29"/>
      <c r="L239" s="29"/>
    </row>
    <row r="240" spans="4:12" s="1" customFormat="1" ht="13.5">
      <c r="D240" s="27"/>
      <c r="E240" s="28"/>
      <c r="F240" s="27"/>
      <c r="G240" s="28"/>
      <c r="H240" s="29"/>
      <c r="J240" s="29"/>
      <c r="L240" s="29"/>
    </row>
    <row r="241" spans="4:12" s="1" customFormat="1" ht="13.5">
      <c r="D241" s="27"/>
      <c r="E241" s="28"/>
      <c r="F241" s="27"/>
      <c r="G241" s="28"/>
      <c r="H241" s="29"/>
      <c r="J241" s="29"/>
      <c r="L241" s="29"/>
    </row>
    <row r="242" spans="4:12" s="1" customFormat="1" ht="13.5">
      <c r="D242" s="27"/>
      <c r="E242" s="28"/>
      <c r="F242" s="27"/>
      <c r="G242" s="28"/>
      <c r="H242" s="29"/>
      <c r="J242" s="29"/>
      <c r="L242" s="29"/>
    </row>
    <row r="243" spans="4:12" s="1" customFormat="1" ht="13.5">
      <c r="D243" s="27"/>
      <c r="E243" s="28"/>
      <c r="F243" s="27"/>
      <c r="G243" s="28"/>
      <c r="H243" s="29"/>
      <c r="J243" s="29"/>
      <c r="L243" s="29"/>
    </row>
    <row r="244" spans="4:12" s="1" customFormat="1" ht="13.5">
      <c r="D244" s="27"/>
      <c r="E244" s="28"/>
      <c r="F244" s="27"/>
      <c r="G244" s="28"/>
      <c r="H244" s="29"/>
      <c r="J244" s="29"/>
      <c r="L244" s="29"/>
    </row>
    <row r="245" spans="4:12" s="1" customFormat="1" ht="13.5">
      <c r="D245" s="27"/>
      <c r="E245" s="28"/>
      <c r="F245" s="27"/>
      <c r="G245" s="28"/>
      <c r="H245" s="29"/>
      <c r="J245" s="29"/>
      <c r="L245" s="29"/>
    </row>
    <row r="246" spans="4:12" s="1" customFormat="1" ht="13.5">
      <c r="D246" s="27"/>
      <c r="E246" s="28"/>
      <c r="F246" s="27"/>
      <c r="G246" s="28"/>
      <c r="H246" s="29"/>
      <c r="J246" s="29"/>
      <c r="L246" s="29"/>
    </row>
    <row r="247" spans="4:12" s="1" customFormat="1" ht="13.5">
      <c r="D247" s="27"/>
      <c r="E247" s="28"/>
      <c r="F247" s="27"/>
      <c r="G247" s="28"/>
      <c r="H247" s="29"/>
      <c r="J247" s="29"/>
      <c r="L247" s="29"/>
    </row>
    <row r="248" spans="4:12" s="1" customFormat="1" ht="13.5">
      <c r="D248" s="27"/>
      <c r="E248" s="28"/>
      <c r="F248" s="27"/>
      <c r="G248" s="28"/>
      <c r="H248" s="29"/>
      <c r="J248" s="29"/>
      <c r="L248" s="29"/>
    </row>
    <row r="249" spans="4:12" s="1" customFormat="1" ht="13.5">
      <c r="D249" s="27"/>
      <c r="E249" s="28"/>
      <c r="F249" s="27"/>
      <c r="G249" s="28"/>
      <c r="H249" s="29"/>
      <c r="J249" s="29"/>
      <c r="L249" s="29"/>
    </row>
    <row r="250" spans="4:12" s="1" customFormat="1" ht="13.5">
      <c r="D250" s="27"/>
      <c r="E250" s="28"/>
      <c r="F250" s="27"/>
      <c r="G250" s="28"/>
      <c r="H250" s="29"/>
      <c r="J250" s="29"/>
      <c r="L250" s="29"/>
    </row>
    <row r="251" spans="4:12" s="1" customFormat="1" ht="13.5">
      <c r="D251" s="27"/>
      <c r="E251" s="28"/>
      <c r="F251" s="27"/>
      <c r="G251" s="28"/>
      <c r="H251" s="29"/>
      <c r="J251" s="29"/>
      <c r="L251" s="29"/>
    </row>
    <row r="252" spans="4:12" s="1" customFormat="1" ht="13.5">
      <c r="D252" s="27"/>
      <c r="E252" s="28"/>
      <c r="F252" s="27"/>
      <c r="G252" s="28"/>
      <c r="H252" s="29"/>
      <c r="J252" s="29"/>
      <c r="L252" s="29"/>
    </row>
    <row r="253" spans="4:12" s="1" customFormat="1" ht="13.5">
      <c r="D253" s="27"/>
      <c r="E253" s="28"/>
      <c r="F253" s="27"/>
      <c r="G253" s="28"/>
      <c r="H253" s="29"/>
      <c r="J253" s="29"/>
      <c r="L253" s="29"/>
    </row>
    <row r="254" spans="4:12" s="1" customFormat="1" ht="13.5">
      <c r="D254" s="27"/>
      <c r="E254" s="28"/>
      <c r="F254" s="27"/>
      <c r="G254" s="28"/>
      <c r="H254" s="29"/>
      <c r="J254" s="29"/>
      <c r="L254" s="29"/>
    </row>
    <row r="255" spans="4:12" s="1" customFormat="1" ht="13.5">
      <c r="D255" s="27"/>
      <c r="E255" s="28"/>
      <c r="F255" s="27"/>
      <c r="G255" s="28"/>
      <c r="H255" s="29"/>
      <c r="J255" s="29"/>
      <c r="L255" s="29"/>
    </row>
    <row r="256" spans="4:12" s="1" customFormat="1" ht="13.5">
      <c r="D256" s="27"/>
      <c r="E256" s="28"/>
      <c r="F256" s="27"/>
      <c r="G256" s="28"/>
      <c r="H256" s="29"/>
      <c r="J256" s="29"/>
      <c r="L256" s="29"/>
    </row>
    <row r="257" spans="4:12" s="1" customFormat="1" ht="13.5">
      <c r="D257" s="27"/>
      <c r="E257" s="28"/>
      <c r="F257" s="27"/>
      <c r="G257" s="28"/>
      <c r="H257" s="29"/>
      <c r="J257" s="29"/>
      <c r="L257" s="29"/>
    </row>
    <row r="258" spans="4:12" s="1" customFormat="1" ht="13.5">
      <c r="D258" s="27"/>
      <c r="E258" s="28"/>
      <c r="F258" s="27"/>
      <c r="G258" s="28"/>
      <c r="H258" s="29"/>
      <c r="J258" s="29"/>
      <c r="L258" s="29"/>
    </row>
    <row r="259" spans="4:12" s="1" customFormat="1" ht="13.5">
      <c r="D259" s="27"/>
      <c r="E259" s="28"/>
      <c r="F259" s="27"/>
      <c r="G259" s="28"/>
      <c r="H259" s="29"/>
      <c r="J259" s="29"/>
      <c r="L259" s="29"/>
    </row>
    <row r="260" spans="4:12" s="1" customFormat="1" ht="13.5">
      <c r="D260" s="27"/>
      <c r="E260" s="28"/>
      <c r="F260" s="27"/>
      <c r="G260" s="28"/>
      <c r="H260" s="29"/>
      <c r="J260" s="29"/>
      <c r="L260" s="29"/>
    </row>
    <row r="261" spans="4:12" s="1" customFormat="1" ht="13.5">
      <c r="D261" s="27"/>
      <c r="E261" s="28"/>
      <c r="F261" s="27"/>
      <c r="G261" s="28"/>
      <c r="H261" s="29"/>
      <c r="J261" s="29"/>
      <c r="L261" s="29"/>
    </row>
    <row r="262" spans="4:12" s="1" customFormat="1" ht="13.5">
      <c r="D262" s="27"/>
      <c r="E262" s="28"/>
      <c r="F262" s="27"/>
      <c r="G262" s="28"/>
      <c r="H262" s="29"/>
      <c r="J262" s="29"/>
      <c r="L262" s="29"/>
    </row>
    <row r="263" spans="4:12" s="1" customFormat="1" ht="13.5">
      <c r="D263" s="27"/>
      <c r="E263" s="28"/>
      <c r="F263" s="27"/>
      <c r="G263" s="28"/>
      <c r="H263" s="29"/>
      <c r="J263" s="29"/>
      <c r="L263" s="29"/>
    </row>
    <row r="264" spans="4:12" s="1" customFormat="1" ht="13.5">
      <c r="D264" s="27"/>
      <c r="E264" s="28"/>
      <c r="F264" s="27"/>
      <c r="G264" s="28"/>
      <c r="H264" s="29"/>
      <c r="J264" s="29"/>
      <c r="L264" s="29"/>
    </row>
    <row r="265" spans="4:12" s="1" customFormat="1" ht="13.5">
      <c r="D265" s="27"/>
      <c r="E265" s="28"/>
      <c r="F265" s="27"/>
      <c r="G265" s="28"/>
      <c r="H265" s="29"/>
      <c r="J265" s="29"/>
      <c r="L265" s="29"/>
    </row>
    <row r="266" spans="4:12" s="1" customFormat="1" ht="13.5">
      <c r="D266" s="27"/>
      <c r="E266" s="28"/>
      <c r="F266" s="27"/>
      <c r="G266" s="28"/>
      <c r="H266" s="29"/>
      <c r="J266" s="29"/>
      <c r="L266" s="29"/>
    </row>
    <row r="267" spans="4:12" s="1" customFormat="1" ht="13.5">
      <c r="D267" s="27"/>
      <c r="E267" s="28"/>
      <c r="F267" s="27"/>
      <c r="G267" s="28"/>
      <c r="H267" s="29"/>
      <c r="J267" s="29"/>
      <c r="L267" s="29"/>
    </row>
    <row r="268" spans="4:12" s="1" customFormat="1" ht="13.5">
      <c r="D268" s="27"/>
      <c r="E268" s="28"/>
      <c r="F268" s="27"/>
      <c r="G268" s="28"/>
      <c r="H268" s="29"/>
      <c r="J268" s="29"/>
      <c r="L268" s="29"/>
    </row>
    <row r="269" spans="4:12" s="1" customFormat="1" ht="13.5">
      <c r="D269" s="27"/>
      <c r="E269" s="28"/>
      <c r="F269" s="27"/>
      <c r="G269" s="28"/>
      <c r="H269" s="29"/>
      <c r="J269" s="29"/>
      <c r="L269" s="29"/>
    </row>
    <row r="270" spans="4:12" s="1" customFormat="1" ht="13.5">
      <c r="D270" s="27"/>
      <c r="E270" s="28"/>
      <c r="F270" s="27"/>
      <c r="G270" s="28"/>
      <c r="H270" s="29"/>
      <c r="J270" s="29"/>
      <c r="L270" s="29"/>
    </row>
    <row r="271" spans="4:12" s="1" customFormat="1" ht="13.5">
      <c r="D271" s="27"/>
      <c r="E271" s="28"/>
      <c r="F271" s="27"/>
      <c r="G271" s="28"/>
      <c r="H271" s="29"/>
      <c r="J271" s="29"/>
      <c r="L271" s="29"/>
    </row>
    <row r="272" spans="4:12" s="1" customFormat="1" ht="13.5">
      <c r="D272" s="27"/>
      <c r="E272" s="28"/>
      <c r="F272" s="27"/>
      <c r="G272" s="28"/>
      <c r="H272" s="29"/>
      <c r="J272" s="29"/>
      <c r="L272" s="29"/>
    </row>
    <row r="273" spans="4:12" s="1" customFormat="1" ht="13.5">
      <c r="D273" s="27"/>
      <c r="E273" s="28"/>
      <c r="F273" s="27"/>
      <c r="G273" s="28"/>
      <c r="H273" s="29"/>
      <c r="J273" s="29"/>
      <c r="L273" s="29"/>
    </row>
    <row r="274" spans="4:12" s="1" customFormat="1" ht="13.5">
      <c r="D274" s="27"/>
      <c r="E274" s="28"/>
      <c r="F274" s="27"/>
      <c r="G274" s="28"/>
      <c r="H274" s="29"/>
      <c r="J274" s="29"/>
      <c r="L274" s="29"/>
    </row>
    <row r="275" spans="4:12" s="1" customFormat="1" ht="13.5">
      <c r="D275" s="27"/>
      <c r="E275" s="28"/>
      <c r="F275" s="27"/>
      <c r="G275" s="28"/>
      <c r="H275" s="29"/>
      <c r="J275" s="29"/>
      <c r="L275" s="29"/>
    </row>
    <row r="276" spans="4:12" s="1" customFormat="1" ht="13.5">
      <c r="D276" s="27"/>
      <c r="E276" s="28"/>
      <c r="F276" s="27"/>
      <c r="G276" s="28"/>
      <c r="H276" s="29"/>
      <c r="J276" s="29"/>
      <c r="L276" s="29"/>
    </row>
    <row r="277" spans="4:12" s="1" customFormat="1" ht="13.5">
      <c r="D277" s="27"/>
      <c r="E277" s="28"/>
      <c r="F277" s="27"/>
      <c r="G277" s="28"/>
      <c r="H277" s="29"/>
      <c r="J277" s="29"/>
      <c r="L277" s="29"/>
    </row>
    <row r="278" spans="4:12" s="1" customFormat="1" ht="13.5">
      <c r="D278" s="27"/>
      <c r="E278" s="28"/>
      <c r="F278" s="27"/>
      <c r="G278" s="28"/>
      <c r="H278" s="29"/>
      <c r="J278" s="29"/>
      <c r="L278" s="29"/>
    </row>
    <row r="279" spans="4:12" s="1" customFormat="1" ht="13.5">
      <c r="D279" s="27"/>
      <c r="E279" s="28"/>
      <c r="F279" s="27"/>
      <c r="G279" s="28"/>
      <c r="H279" s="29"/>
      <c r="J279" s="29"/>
      <c r="L279" s="29"/>
    </row>
    <row r="280" spans="4:12" s="1" customFormat="1" ht="13.5">
      <c r="D280" s="27"/>
      <c r="E280" s="28"/>
      <c r="F280" s="27"/>
      <c r="G280" s="28"/>
      <c r="H280" s="29"/>
      <c r="J280" s="29"/>
      <c r="L280" s="29"/>
    </row>
    <row r="281" spans="4:12" s="1" customFormat="1" ht="13.5">
      <c r="D281" s="27"/>
      <c r="E281" s="28"/>
      <c r="F281" s="27"/>
      <c r="G281" s="28"/>
      <c r="H281" s="29"/>
      <c r="J281" s="29"/>
      <c r="L281" s="29"/>
    </row>
    <row r="282" spans="4:12" s="1" customFormat="1" ht="13.5">
      <c r="D282" s="27"/>
      <c r="E282" s="28"/>
      <c r="F282" s="27"/>
      <c r="G282" s="28"/>
      <c r="H282" s="29"/>
      <c r="J282" s="29"/>
      <c r="L282" s="29"/>
    </row>
    <row r="283" spans="4:12" s="1" customFormat="1" ht="13.5">
      <c r="D283" s="27"/>
      <c r="E283" s="28"/>
      <c r="F283" s="27"/>
      <c r="G283" s="28"/>
      <c r="H283" s="29"/>
      <c r="J283" s="29"/>
      <c r="L283" s="29"/>
    </row>
    <row r="284" spans="4:12" s="1" customFormat="1" ht="13.5">
      <c r="D284" s="27"/>
      <c r="E284" s="28"/>
      <c r="F284" s="27"/>
      <c r="G284" s="28"/>
      <c r="H284" s="29"/>
      <c r="J284" s="29"/>
      <c r="L284" s="29"/>
    </row>
    <row r="285" spans="4:12" s="1" customFormat="1" ht="13.5">
      <c r="D285" s="27"/>
      <c r="E285" s="28"/>
      <c r="F285" s="27"/>
      <c r="G285" s="28"/>
      <c r="H285" s="29"/>
      <c r="J285" s="29"/>
      <c r="L285" s="29"/>
    </row>
    <row r="286" spans="4:12" s="1" customFormat="1" ht="13.5">
      <c r="D286" s="27"/>
      <c r="E286" s="28"/>
      <c r="F286" s="27"/>
      <c r="G286" s="28"/>
      <c r="H286" s="29"/>
      <c r="J286" s="29"/>
      <c r="L286" s="29"/>
    </row>
    <row r="287" spans="4:12" s="1" customFormat="1" ht="13.5">
      <c r="D287" s="27"/>
      <c r="E287" s="28"/>
      <c r="F287" s="27"/>
      <c r="G287" s="28"/>
      <c r="H287" s="29"/>
      <c r="J287" s="29"/>
      <c r="L287" s="29"/>
    </row>
    <row r="288" spans="4:12" s="1" customFormat="1" ht="13.5">
      <c r="D288" s="27"/>
      <c r="E288" s="28"/>
      <c r="F288" s="27"/>
      <c r="G288" s="28"/>
      <c r="H288" s="29"/>
      <c r="J288" s="29"/>
      <c r="L288" s="29"/>
    </row>
    <row r="289" spans="4:12" s="1" customFormat="1" ht="13.5">
      <c r="D289" s="27"/>
      <c r="E289" s="28"/>
      <c r="F289" s="27"/>
      <c r="G289" s="28"/>
      <c r="H289" s="29"/>
      <c r="J289" s="29"/>
      <c r="L289" s="29"/>
    </row>
    <row r="290" spans="4:12" s="1" customFormat="1" ht="13.5">
      <c r="D290" s="27"/>
      <c r="E290" s="28"/>
      <c r="F290" s="27"/>
      <c r="G290" s="28"/>
      <c r="H290" s="29"/>
      <c r="J290" s="29"/>
      <c r="L290" s="29"/>
    </row>
    <row r="291" spans="4:12" s="1" customFormat="1" ht="13.5">
      <c r="D291" s="27"/>
      <c r="E291" s="28"/>
      <c r="F291" s="27"/>
      <c r="G291" s="28"/>
      <c r="H291" s="29"/>
      <c r="J291" s="29"/>
      <c r="L291" s="29"/>
    </row>
    <row r="292" spans="4:12" s="1" customFormat="1" ht="13.5">
      <c r="D292" s="27"/>
      <c r="E292" s="28"/>
      <c r="F292" s="27"/>
      <c r="G292" s="28"/>
      <c r="H292" s="29"/>
      <c r="J292" s="29"/>
      <c r="L292" s="29"/>
    </row>
    <row r="293" spans="4:12" s="1" customFormat="1" ht="13.5">
      <c r="D293" s="27"/>
      <c r="E293" s="28"/>
      <c r="F293" s="27"/>
      <c r="G293" s="28"/>
      <c r="H293" s="29"/>
      <c r="J293" s="29"/>
      <c r="L293" s="29"/>
    </row>
    <row r="294" spans="4:12" s="1" customFormat="1" ht="13.5">
      <c r="D294" s="27"/>
      <c r="E294" s="28"/>
      <c r="F294" s="27"/>
      <c r="G294" s="28"/>
      <c r="H294" s="29"/>
      <c r="J294" s="29"/>
      <c r="L294" s="29"/>
    </row>
    <row r="295" spans="4:12" s="1" customFormat="1" ht="13.5">
      <c r="D295" s="27"/>
      <c r="E295" s="28"/>
      <c r="F295" s="27"/>
      <c r="G295" s="28"/>
      <c r="H295" s="29"/>
      <c r="J295" s="29"/>
      <c r="L295" s="29"/>
    </row>
    <row r="296" spans="4:12" s="1" customFormat="1" ht="13.5">
      <c r="D296" s="27"/>
      <c r="E296" s="28"/>
      <c r="F296" s="27"/>
      <c r="G296" s="28"/>
      <c r="H296" s="29"/>
      <c r="J296" s="29"/>
      <c r="L296" s="29"/>
    </row>
    <row r="297" spans="4:12" s="1" customFormat="1" ht="13.5">
      <c r="D297" s="27"/>
      <c r="E297" s="28"/>
      <c r="F297" s="27"/>
      <c r="G297" s="28"/>
      <c r="H297" s="29"/>
      <c r="J297" s="29"/>
      <c r="L297" s="29"/>
    </row>
    <row r="298" spans="4:12" s="1" customFormat="1" ht="13.5">
      <c r="D298" s="27"/>
      <c r="E298" s="28"/>
      <c r="F298" s="27"/>
      <c r="G298" s="28"/>
      <c r="H298" s="29"/>
      <c r="J298" s="29"/>
      <c r="L298" s="29"/>
    </row>
    <row r="299" spans="4:12" s="1" customFormat="1" ht="13.5">
      <c r="D299" s="27"/>
      <c r="E299" s="28"/>
      <c r="F299" s="27"/>
      <c r="G299" s="28"/>
      <c r="H299" s="29"/>
      <c r="J299" s="29"/>
      <c r="L299" s="29"/>
    </row>
    <row r="300" spans="4:12" s="1" customFormat="1" ht="13.5">
      <c r="D300" s="27"/>
      <c r="E300" s="28"/>
      <c r="F300" s="27"/>
      <c r="G300" s="28"/>
      <c r="H300" s="29"/>
      <c r="J300" s="29"/>
      <c r="L300" s="29"/>
    </row>
    <row r="301" spans="4:12" s="1" customFormat="1" ht="13.5">
      <c r="D301" s="27"/>
      <c r="E301" s="28"/>
      <c r="F301" s="27"/>
      <c r="G301" s="28"/>
      <c r="H301" s="29"/>
      <c r="J301" s="29"/>
      <c r="L301" s="29"/>
    </row>
    <row r="302" spans="4:12" s="1" customFormat="1" ht="13.5">
      <c r="D302" s="27"/>
      <c r="E302" s="28"/>
      <c r="F302" s="27"/>
      <c r="G302" s="28"/>
      <c r="H302" s="29"/>
      <c r="J302" s="29"/>
      <c r="L302" s="29"/>
    </row>
    <row r="303" spans="4:12" s="1" customFormat="1" ht="13.5">
      <c r="D303" s="27"/>
      <c r="E303" s="28"/>
      <c r="F303" s="27"/>
      <c r="G303" s="28"/>
      <c r="H303" s="29"/>
      <c r="J303" s="29"/>
      <c r="L303" s="29"/>
    </row>
    <row r="304" spans="4:12" s="1" customFormat="1" ht="13.5">
      <c r="D304" s="27"/>
      <c r="E304" s="28"/>
      <c r="F304" s="27"/>
      <c r="G304" s="28"/>
      <c r="H304" s="29"/>
      <c r="J304" s="29"/>
      <c r="L304" s="29"/>
    </row>
    <row r="305" spans="4:12" s="1" customFormat="1" ht="13.5">
      <c r="D305" s="27"/>
      <c r="E305" s="28"/>
      <c r="F305" s="27"/>
      <c r="G305" s="28"/>
      <c r="H305" s="29"/>
      <c r="J305" s="29"/>
      <c r="L305" s="29"/>
    </row>
    <row r="306" spans="4:12" s="1" customFormat="1" ht="13.5">
      <c r="D306" s="27"/>
      <c r="E306" s="28"/>
      <c r="F306" s="27"/>
      <c r="G306" s="28"/>
      <c r="H306" s="29"/>
      <c r="J306" s="29"/>
      <c r="L306" s="29"/>
    </row>
    <row r="307" spans="4:12" s="1" customFormat="1" ht="13.5">
      <c r="D307" s="27"/>
      <c r="E307" s="28"/>
      <c r="F307" s="27"/>
      <c r="G307" s="28"/>
      <c r="H307" s="29"/>
      <c r="J307" s="29"/>
      <c r="L307" s="29"/>
    </row>
    <row r="308" spans="4:12" s="1" customFormat="1" ht="13.5">
      <c r="D308" s="27"/>
      <c r="E308" s="28"/>
      <c r="F308" s="27"/>
      <c r="G308" s="28"/>
      <c r="H308" s="29"/>
      <c r="J308" s="29"/>
      <c r="L308" s="29"/>
    </row>
    <row r="309" spans="4:12" s="1" customFormat="1" ht="13.5">
      <c r="D309" s="27"/>
      <c r="E309" s="28"/>
      <c r="F309" s="27"/>
      <c r="G309" s="28"/>
      <c r="H309" s="29"/>
      <c r="J309" s="29"/>
      <c r="L309" s="29"/>
    </row>
    <row r="310" spans="4:12" s="1" customFormat="1" ht="13.5">
      <c r="D310" s="27"/>
      <c r="E310" s="28"/>
      <c r="F310" s="27"/>
      <c r="G310" s="28"/>
      <c r="H310" s="29"/>
      <c r="J310" s="29"/>
      <c r="L310" s="29"/>
    </row>
    <row r="311" spans="4:12" s="1" customFormat="1" ht="13.5">
      <c r="D311" s="27"/>
      <c r="E311" s="28"/>
      <c r="F311" s="27"/>
      <c r="G311" s="28"/>
      <c r="H311" s="29"/>
      <c r="J311" s="29"/>
      <c r="L311" s="29"/>
    </row>
    <row r="312" spans="4:12" s="1" customFormat="1" ht="13.5">
      <c r="D312" s="27"/>
      <c r="E312" s="28"/>
      <c r="F312" s="27"/>
      <c r="G312" s="28"/>
      <c r="H312" s="29"/>
      <c r="J312" s="29"/>
      <c r="L312" s="29"/>
    </row>
    <row r="313" spans="4:12" s="1" customFormat="1" ht="13.5">
      <c r="D313" s="27"/>
      <c r="E313" s="28"/>
      <c r="F313" s="27"/>
      <c r="G313" s="28"/>
      <c r="H313" s="29"/>
      <c r="J313" s="29"/>
      <c r="L313" s="29"/>
    </row>
    <row r="314" spans="4:12" s="1" customFormat="1" ht="13.5">
      <c r="D314" s="27"/>
      <c r="E314" s="28"/>
      <c r="F314" s="27"/>
      <c r="G314" s="28"/>
      <c r="H314" s="29"/>
      <c r="J314" s="29"/>
      <c r="L314" s="29"/>
    </row>
    <row r="315" spans="4:12" s="1" customFormat="1" ht="13.5">
      <c r="D315" s="27"/>
      <c r="E315" s="28"/>
      <c r="F315" s="27"/>
      <c r="G315" s="28"/>
      <c r="H315" s="29"/>
      <c r="J315" s="29"/>
      <c r="L315" s="29"/>
    </row>
    <row r="316" spans="4:12" s="1" customFormat="1" ht="13.5">
      <c r="D316" s="27"/>
      <c r="E316" s="28"/>
      <c r="F316" s="27"/>
      <c r="G316" s="28"/>
      <c r="H316" s="29"/>
      <c r="J316" s="29"/>
      <c r="L316" s="29"/>
    </row>
    <row r="317" spans="4:12" s="1" customFormat="1" ht="13.5">
      <c r="D317" s="27"/>
      <c r="E317" s="28"/>
      <c r="F317" s="27"/>
      <c r="G317" s="28"/>
      <c r="H317" s="29"/>
      <c r="J317" s="29"/>
      <c r="L317" s="29"/>
    </row>
    <row r="318" spans="4:12" s="1" customFormat="1" ht="13.5">
      <c r="D318" s="27"/>
      <c r="E318" s="28"/>
      <c r="F318" s="27"/>
      <c r="G318" s="28"/>
      <c r="H318" s="29"/>
      <c r="J318" s="29"/>
      <c r="L318" s="29"/>
    </row>
    <row r="319" spans="4:12" s="1" customFormat="1" ht="13.5">
      <c r="D319" s="27"/>
      <c r="E319" s="28"/>
      <c r="F319" s="27"/>
      <c r="G319" s="28"/>
      <c r="H319" s="29"/>
      <c r="J319" s="29"/>
      <c r="L319" s="29"/>
    </row>
    <row r="320" spans="4:12" s="1" customFormat="1" ht="13.5">
      <c r="D320" s="27"/>
      <c r="E320" s="28"/>
      <c r="F320" s="27"/>
      <c r="G320" s="28"/>
      <c r="H320" s="29"/>
      <c r="J320" s="29"/>
      <c r="L320" s="29"/>
    </row>
    <row r="321" spans="4:12" s="1" customFormat="1" ht="13.5">
      <c r="D321" s="27"/>
      <c r="E321" s="28"/>
      <c r="F321" s="27"/>
      <c r="G321" s="28"/>
      <c r="H321" s="29"/>
      <c r="J321" s="29"/>
      <c r="L321" s="29"/>
    </row>
    <row r="322" spans="4:12" s="1" customFormat="1" ht="13.5">
      <c r="D322" s="27"/>
      <c r="E322" s="28"/>
      <c r="F322" s="27"/>
      <c r="G322" s="28"/>
      <c r="H322" s="29"/>
      <c r="J322" s="29"/>
      <c r="L322" s="29"/>
    </row>
    <row r="323" spans="4:12" s="1" customFormat="1" ht="13.5">
      <c r="D323" s="27"/>
      <c r="E323" s="28"/>
      <c r="F323" s="27"/>
      <c r="G323" s="28"/>
      <c r="H323" s="29"/>
      <c r="J323" s="29"/>
      <c r="L323" s="29"/>
    </row>
    <row r="324" spans="4:12" s="1" customFormat="1" ht="13.5">
      <c r="D324" s="27"/>
      <c r="E324" s="28"/>
      <c r="F324" s="27"/>
      <c r="G324" s="28"/>
      <c r="H324" s="29"/>
      <c r="J324" s="29"/>
      <c r="L324" s="29"/>
    </row>
    <row r="325" spans="4:12" s="1" customFormat="1" ht="13.5">
      <c r="D325" s="27"/>
      <c r="E325" s="28"/>
      <c r="F325" s="27"/>
      <c r="G325" s="28"/>
      <c r="H325" s="29"/>
      <c r="J325" s="29"/>
      <c r="L325" s="29"/>
    </row>
    <row r="326" spans="4:12" s="1" customFormat="1" ht="13.5">
      <c r="D326" s="27"/>
      <c r="E326" s="28"/>
      <c r="F326" s="27"/>
      <c r="G326" s="28"/>
      <c r="H326" s="29"/>
      <c r="J326" s="29"/>
      <c r="L326" s="29"/>
    </row>
    <row r="327" spans="4:12" s="1" customFormat="1" ht="13.5">
      <c r="D327" s="27"/>
      <c r="E327" s="28"/>
      <c r="F327" s="27"/>
      <c r="G327" s="28"/>
      <c r="H327" s="29"/>
      <c r="J327" s="29"/>
      <c r="L327" s="29"/>
    </row>
    <row r="328" spans="4:12" s="1" customFormat="1" ht="13.5">
      <c r="D328" s="27"/>
      <c r="E328" s="28"/>
      <c r="F328" s="27"/>
      <c r="G328" s="28"/>
      <c r="H328" s="29"/>
      <c r="J328" s="29"/>
      <c r="L328" s="29"/>
    </row>
    <row r="329" spans="4:12" s="1" customFormat="1" ht="13.5">
      <c r="D329" s="27"/>
      <c r="E329" s="28"/>
      <c r="F329" s="27"/>
      <c r="G329" s="28"/>
      <c r="H329" s="29"/>
      <c r="J329" s="29"/>
      <c r="L329" s="29"/>
    </row>
    <row r="330" spans="4:12" s="1" customFormat="1" ht="13.5">
      <c r="D330" s="27"/>
      <c r="E330" s="28"/>
      <c r="F330" s="27"/>
      <c r="G330" s="28"/>
      <c r="H330" s="29"/>
      <c r="J330" s="29"/>
      <c r="L330" s="29"/>
    </row>
    <row r="331" spans="4:12" s="1" customFormat="1" ht="13.5">
      <c r="D331" s="27"/>
      <c r="E331" s="28"/>
      <c r="F331" s="27"/>
      <c r="G331" s="28"/>
      <c r="H331" s="29"/>
      <c r="J331" s="29"/>
      <c r="L331" s="29"/>
    </row>
    <row r="332" spans="4:12" s="1" customFormat="1" ht="13.5">
      <c r="D332" s="27"/>
      <c r="E332" s="28"/>
      <c r="F332" s="27"/>
      <c r="G332" s="28"/>
      <c r="H332" s="29"/>
      <c r="J332" s="29"/>
      <c r="L332" s="29"/>
    </row>
    <row r="333" spans="4:12" s="1" customFormat="1" ht="13.5">
      <c r="D333" s="27"/>
      <c r="E333" s="28"/>
      <c r="F333" s="27"/>
      <c r="G333" s="28"/>
      <c r="H333" s="29"/>
      <c r="J333" s="29"/>
      <c r="L333" s="29"/>
    </row>
    <row r="334" spans="4:12" s="1" customFormat="1" ht="13.5">
      <c r="D334" s="27"/>
      <c r="E334" s="28"/>
      <c r="F334" s="27"/>
      <c r="G334" s="28"/>
      <c r="H334" s="29"/>
      <c r="J334" s="29"/>
      <c r="L334" s="29"/>
    </row>
    <row r="335" spans="4:12" s="1" customFormat="1" ht="13.5">
      <c r="D335" s="27"/>
      <c r="E335" s="28"/>
      <c r="F335" s="27"/>
      <c r="G335" s="28"/>
      <c r="H335" s="29"/>
      <c r="J335" s="29"/>
      <c r="L335" s="29"/>
    </row>
    <row r="336" spans="4:12" s="1" customFormat="1" ht="13.5">
      <c r="D336" s="27"/>
      <c r="E336" s="28"/>
      <c r="F336" s="27"/>
      <c r="G336" s="28"/>
      <c r="H336" s="29"/>
      <c r="J336" s="29"/>
      <c r="L336" s="29"/>
    </row>
    <row r="337" spans="4:12" s="1" customFormat="1" ht="13.5">
      <c r="D337" s="27"/>
      <c r="E337" s="28"/>
      <c r="F337" s="27"/>
      <c r="G337" s="28"/>
      <c r="H337" s="29"/>
      <c r="J337" s="29"/>
      <c r="L337" s="29"/>
    </row>
    <row r="338" spans="4:12" s="1" customFormat="1" ht="13.5">
      <c r="D338" s="27"/>
      <c r="E338" s="28"/>
      <c r="F338" s="27"/>
      <c r="G338" s="28"/>
      <c r="H338" s="29"/>
      <c r="J338" s="29"/>
      <c r="L338" s="29"/>
    </row>
    <row r="339" spans="4:12" s="1" customFormat="1" ht="13.5">
      <c r="D339" s="27"/>
      <c r="E339" s="28"/>
      <c r="F339" s="27"/>
      <c r="G339" s="28"/>
      <c r="H339" s="29"/>
      <c r="J339" s="29"/>
      <c r="L339" s="29"/>
    </row>
    <row r="340" spans="4:12" s="1" customFormat="1" ht="13.5">
      <c r="D340" s="27"/>
      <c r="E340" s="28"/>
      <c r="F340" s="27"/>
      <c r="G340" s="28"/>
      <c r="H340" s="29"/>
      <c r="J340" s="29"/>
      <c r="L340" s="29"/>
    </row>
    <row r="341" spans="4:12" s="1" customFormat="1" ht="13.5">
      <c r="D341" s="27"/>
      <c r="E341" s="28"/>
      <c r="F341" s="27"/>
      <c r="G341" s="28"/>
      <c r="H341" s="29"/>
      <c r="J341" s="29"/>
      <c r="L341" s="29"/>
    </row>
    <row r="342" spans="4:12" s="1" customFormat="1" ht="13.5">
      <c r="D342" s="27"/>
      <c r="E342" s="28"/>
      <c r="F342" s="27"/>
      <c r="G342" s="28"/>
      <c r="H342" s="29"/>
      <c r="J342" s="29"/>
      <c r="L342" s="29"/>
    </row>
    <row r="343" spans="4:12" s="1" customFormat="1" ht="13.5">
      <c r="D343" s="27"/>
      <c r="E343" s="28"/>
      <c r="F343" s="27"/>
      <c r="G343" s="28"/>
      <c r="H343" s="29"/>
      <c r="J343" s="29"/>
      <c r="L343" s="29"/>
    </row>
    <row r="344" spans="4:12" s="1" customFormat="1" ht="13.5">
      <c r="D344" s="27"/>
      <c r="E344" s="28"/>
      <c r="F344" s="27"/>
      <c r="G344" s="28"/>
      <c r="H344" s="29"/>
      <c r="J344" s="29"/>
      <c r="L344" s="29"/>
    </row>
    <row r="345" spans="4:12" s="1" customFormat="1" ht="13.5">
      <c r="D345" s="27"/>
      <c r="E345" s="28"/>
      <c r="F345" s="27"/>
      <c r="G345" s="28"/>
      <c r="H345" s="29"/>
      <c r="J345" s="29"/>
      <c r="L345" s="29"/>
    </row>
    <row r="346" spans="4:12" s="1" customFormat="1" ht="13.5">
      <c r="D346" s="27"/>
      <c r="E346" s="28"/>
      <c r="F346" s="27"/>
      <c r="G346" s="28"/>
      <c r="H346" s="29"/>
      <c r="J346" s="29"/>
      <c r="L346" s="29"/>
    </row>
    <row r="347" spans="4:12" s="1" customFormat="1" ht="13.5">
      <c r="D347" s="27"/>
      <c r="E347" s="28"/>
      <c r="F347" s="27"/>
      <c r="G347" s="28"/>
      <c r="H347" s="29"/>
      <c r="J347" s="29"/>
      <c r="L347" s="29"/>
    </row>
    <row r="348" spans="4:12" s="1" customFormat="1" ht="13.5">
      <c r="D348" s="27"/>
      <c r="E348" s="28"/>
      <c r="F348" s="27"/>
      <c r="G348" s="28"/>
      <c r="H348" s="29"/>
      <c r="J348" s="29"/>
      <c r="L348" s="29"/>
    </row>
    <row r="349" spans="4:12" s="1" customFormat="1" ht="13.5">
      <c r="D349" s="27"/>
      <c r="E349" s="28"/>
      <c r="F349" s="27"/>
      <c r="G349" s="28"/>
      <c r="H349" s="29"/>
      <c r="J349" s="29"/>
      <c r="L349" s="29"/>
    </row>
    <row r="350" spans="4:12" s="1" customFormat="1" ht="13.5">
      <c r="D350" s="27"/>
      <c r="E350" s="28"/>
      <c r="F350" s="27"/>
      <c r="G350" s="28"/>
      <c r="H350" s="29"/>
      <c r="J350" s="29"/>
      <c r="L350" s="29"/>
    </row>
    <row r="351" spans="4:12" s="1" customFormat="1" ht="13.5">
      <c r="D351" s="27"/>
      <c r="E351" s="28"/>
      <c r="F351" s="27"/>
      <c r="G351" s="28"/>
      <c r="H351" s="29"/>
      <c r="J351" s="29"/>
      <c r="L351" s="29"/>
    </row>
    <row r="352" spans="4:12" s="1" customFormat="1" ht="13.5">
      <c r="D352" s="27"/>
      <c r="E352" s="28"/>
      <c r="F352" s="27"/>
      <c r="G352" s="28"/>
      <c r="H352" s="29"/>
      <c r="J352" s="29"/>
      <c r="L352" s="29"/>
    </row>
    <row r="353" spans="4:12" s="1" customFormat="1" ht="13.5">
      <c r="D353" s="27"/>
      <c r="E353" s="28"/>
      <c r="F353" s="27"/>
      <c r="G353" s="28"/>
      <c r="H353" s="29"/>
      <c r="J353" s="29"/>
      <c r="L353" s="29"/>
    </row>
    <row r="354" spans="4:12" s="1" customFormat="1" ht="13.5">
      <c r="D354" s="27"/>
      <c r="E354" s="28"/>
      <c r="F354" s="27"/>
      <c r="G354" s="28"/>
      <c r="H354" s="29"/>
      <c r="J354" s="29"/>
      <c r="L354" s="29"/>
    </row>
    <row r="355" spans="4:12" s="1" customFormat="1" ht="13.5">
      <c r="D355" s="27"/>
      <c r="E355" s="28"/>
      <c r="F355" s="27"/>
      <c r="G355" s="28"/>
      <c r="H355" s="29"/>
      <c r="J355" s="29"/>
      <c r="L355" s="29"/>
    </row>
    <row r="356" spans="4:12" s="1" customFormat="1" ht="13.5">
      <c r="D356" s="27"/>
      <c r="E356" s="28"/>
      <c r="F356" s="27"/>
      <c r="G356" s="28"/>
      <c r="H356" s="29"/>
      <c r="J356" s="29"/>
      <c r="L356" s="29"/>
    </row>
    <row r="357" spans="4:12" s="1" customFormat="1" ht="13.5">
      <c r="D357" s="27"/>
      <c r="E357" s="28"/>
      <c r="F357" s="27"/>
      <c r="G357" s="28"/>
      <c r="H357" s="29"/>
      <c r="J357" s="29"/>
      <c r="L357" s="29"/>
    </row>
    <row r="358" spans="4:12" s="1" customFormat="1" ht="13.5">
      <c r="D358" s="27"/>
      <c r="E358" s="28"/>
      <c r="F358" s="27"/>
      <c r="G358" s="28"/>
      <c r="H358" s="29"/>
      <c r="J358" s="29"/>
      <c r="L358" s="29"/>
    </row>
    <row r="359" spans="4:12" s="1" customFormat="1" ht="13.5">
      <c r="D359" s="27"/>
      <c r="E359" s="28"/>
      <c r="F359" s="27"/>
      <c r="G359" s="28"/>
      <c r="H359" s="29"/>
      <c r="J359" s="29"/>
      <c r="L359" s="29"/>
    </row>
    <row r="360" spans="4:12" s="1" customFormat="1" ht="13.5">
      <c r="D360" s="27"/>
      <c r="E360" s="28"/>
      <c r="F360" s="27"/>
      <c r="G360" s="28"/>
      <c r="H360" s="29"/>
      <c r="J360" s="29"/>
      <c r="L360" s="29"/>
    </row>
    <row r="361" spans="4:12" s="1" customFormat="1" ht="13.5">
      <c r="D361" s="27"/>
      <c r="E361" s="28"/>
      <c r="F361" s="27"/>
      <c r="G361" s="28"/>
      <c r="H361" s="29"/>
      <c r="J361" s="29"/>
      <c r="L361" s="29"/>
    </row>
    <row r="362" spans="4:12" s="1" customFormat="1" ht="13.5">
      <c r="D362" s="27"/>
      <c r="E362" s="28"/>
      <c r="F362" s="27"/>
      <c r="G362" s="28"/>
      <c r="H362" s="29"/>
      <c r="J362" s="29"/>
      <c r="L362" s="29"/>
    </row>
    <row r="363" spans="4:12" s="1" customFormat="1" ht="13.5">
      <c r="D363" s="27"/>
      <c r="E363" s="28"/>
      <c r="F363" s="27"/>
      <c r="G363" s="28"/>
      <c r="H363" s="29"/>
      <c r="J363" s="29"/>
      <c r="L363" s="29"/>
    </row>
    <row r="364" spans="4:12" s="1" customFormat="1" ht="13.5">
      <c r="D364" s="27"/>
      <c r="E364" s="28"/>
      <c r="F364" s="27"/>
      <c r="G364" s="28"/>
      <c r="H364" s="29"/>
      <c r="J364" s="29"/>
      <c r="L364" s="29"/>
    </row>
    <row r="365" spans="4:12" s="1" customFormat="1" ht="13.5">
      <c r="D365" s="27"/>
      <c r="E365" s="28"/>
      <c r="F365" s="27"/>
      <c r="G365" s="28"/>
      <c r="H365" s="29"/>
      <c r="J365" s="29"/>
      <c r="L365" s="29"/>
    </row>
    <row r="366" spans="4:12" s="1" customFormat="1" ht="13.5">
      <c r="D366" s="27"/>
      <c r="E366" s="28"/>
      <c r="F366" s="27"/>
      <c r="G366" s="28"/>
      <c r="H366" s="29"/>
      <c r="J366" s="29"/>
      <c r="L366" s="29"/>
    </row>
    <row r="367" spans="4:12" s="1" customFormat="1" ht="13.5">
      <c r="D367" s="27"/>
      <c r="E367" s="28"/>
      <c r="F367" s="27"/>
      <c r="G367" s="28"/>
      <c r="H367" s="29"/>
      <c r="J367" s="29"/>
      <c r="L367" s="29"/>
    </row>
    <row r="368" spans="4:12" s="1" customFormat="1" ht="13.5">
      <c r="D368" s="27"/>
      <c r="E368" s="28"/>
      <c r="F368" s="27"/>
      <c r="G368" s="28"/>
      <c r="H368" s="29"/>
      <c r="J368" s="29"/>
      <c r="L368" s="29"/>
    </row>
    <row r="369" spans="4:12" s="1" customFormat="1" ht="13.5">
      <c r="D369" s="27"/>
      <c r="E369" s="28"/>
      <c r="F369" s="27"/>
      <c r="G369" s="28"/>
      <c r="H369" s="29"/>
      <c r="J369" s="29"/>
      <c r="L369" s="29"/>
    </row>
    <row r="370" spans="4:12" s="1" customFormat="1" ht="13.5">
      <c r="D370" s="27"/>
      <c r="E370" s="28"/>
      <c r="F370" s="27"/>
      <c r="G370" s="28"/>
      <c r="H370" s="29"/>
      <c r="J370" s="29"/>
      <c r="L370" s="29"/>
    </row>
    <row r="371" spans="4:12" s="1" customFormat="1" ht="13.5">
      <c r="D371" s="27"/>
      <c r="E371" s="28"/>
      <c r="F371" s="27"/>
      <c r="G371" s="28"/>
      <c r="H371" s="29"/>
      <c r="J371" s="29"/>
      <c r="L371" s="29"/>
    </row>
    <row r="372" spans="4:12" s="1" customFormat="1" ht="13.5">
      <c r="D372" s="27"/>
      <c r="E372" s="28"/>
      <c r="F372" s="27"/>
      <c r="G372" s="28"/>
      <c r="H372" s="29"/>
      <c r="J372" s="29"/>
      <c r="L372" s="29"/>
    </row>
    <row r="373" spans="4:12" s="1" customFormat="1" ht="13.5">
      <c r="D373" s="27"/>
      <c r="E373" s="28"/>
      <c r="F373" s="27"/>
      <c r="G373" s="28"/>
      <c r="H373" s="29"/>
      <c r="J373" s="29"/>
      <c r="L373" s="29"/>
    </row>
    <row r="374" spans="4:12" s="1" customFormat="1" ht="13.5">
      <c r="D374" s="27"/>
      <c r="E374" s="28"/>
      <c r="F374" s="27"/>
      <c r="G374" s="28"/>
      <c r="H374" s="29"/>
      <c r="J374" s="29"/>
      <c r="L374" s="29"/>
    </row>
    <row r="375" spans="4:12" s="1" customFormat="1" ht="13.5">
      <c r="D375" s="27"/>
      <c r="E375" s="28"/>
      <c r="F375" s="27"/>
      <c r="G375" s="28"/>
      <c r="H375" s="29"/>
      <c r="J375" s="29"/>
      <c r="L375" s="29"/>
    </row>
    <row r="376" spans="4:12" s="1" customFormat="1" ht="13.5">
      <c r="D376" s="27"/>
      <c r="E376" s="28"/>
      <c r="F376" s="27"/>
      <c r="G376" s="28"/>
      <c r="H376" s="29"/>
      <c r="J376" s="29"/>
      <c r="L376" s="29"/>
    </row>
    <row r="377" spans="4:12" s="1" customFormat="1" ht="13.5">
      <c r="D377" s="27"/>
      <c r="E377" s="28"/>
      <c r="F377" s="27"/>
      <c r="G377" s="28"/>
      <c r="H377" s="29"/>
      <c r="J377" s="29"/>
      <c r="L377" s="29"/>
    </row>
    <row r="378" spans="4:12" s="1" customFormat="1" ht="13.5">
      <c r="D378" s="27"/>
      <c r="E378" s="28"/>
      <c r="F378" s="27"/>
      <c r="G378" s="28"/>
      <c r="H378" s="29"/>
      <c r="J378" s="29"/>
      <c r="L378" s="29"/>
    </row>
    <row r="379" spans="4:12" s="1" customFormat="1" ht="13.5">
      <c r="D379" s="27"/>
      <c r="E379" s="28"/>
      <c r="F379" s="27"/>
      <c r="G379" s="28"/>
      <c r="H379" s="29"/>
      <c r="J379" s="29"/>
      <c r="L379" s="29"/>
    </row>
    <row r="380" spans="4:12" s="1" customFormat="1" ht="13.5">
      <c r="D380" s="27"/>
      <c r="E380" s="28"/>
      <c r="F380" s="27"/>
      <c r="G380" s="28"/>
      <c r="H380" s="29"/>
      <c r="J380" s="29"/>
      <c r="L380" s="29"/>
    </row>
    <row r="381" spans="4:12" s="1" customFormat="1" ht="13.5">
      <c r="D381" s="27"/>
      <c r="E381" s="28"/>
      <c r="F381" s="27"/>
      <c r="G381" s="28"/>
      <c r="H381" s="29"/>
      <c r="J381" s="29"/>
      <c r="L381" s="29"/>
    </row>
    <row r="382" spans="4:12" s="1" customFormat="1" ht="13.5">
      <c r="D382" s="27"/>
      <c r="E382" s="28"/>
      <c r="F382" s="27"/>
      <c r="G382" s="28"/>
      <c r="H382" s="29"/>
      <c r="J382" s="29"/>
      <c r="L382" s="29"/>
    </row>
    <row r="383" spans="4:12" s="1" customFormat="1" ht="13.5">
      <c r="D383" s="27"/>
      <c r="E383" s="28"/>
      <c r="F383" s="27"/>
      <c r="G383" s="28"/>
      <c r="H383" s="29"/>
      <c r="J383" s="29"/>
      <c r="L383" s="29"/>
    </row>
    <row r="384" spans="4:12" s="1" customFormat="1" ht="13.5">
      <c r="D384" s="27"/>
      <c r="E384" s="28"/>
      <c r="F384" s="27"/>
      <c r="G384" s="28"/>
      <c r="H384" s="29"/>
      <c r="J384" s="29"/>
      <c r="L384" s="29"/>
    </row>
    <row r="385" spans="4:12" s="1" customFormat="1" ht="13.5">
      <c r="D385" s="27"/>
      <c r="E385" s="28"/>
      <c r="F385" s="27"/>
      <c r="G385" s="28"/>
      <c r="H385" s="29"/>
      <c r="J385" s="29"/>
      <c r="L385" s="29"/>
    </row>
    <row r="386" spans="4:12" s="1" customFormat="1" ht="13.5">
      <c r="D386" s="27"/>
      <c r="E386" s="28"/>
      <c r="F386" s="27"/>
      <c r="G386" s="28"/>
      <c r="H386" s="29"/>
      <c r="J386" s="29"/>
      <c r="L386" s="29"/>
    </row>
    <row r="387" spans="4:12" s="1" customFormat="1" ht="13.5">
      <c r="D387" s="27"/>
      <c r="E387" s="28"/>
      <c r="F387" s="27"/>
      <c r="G387" s="28"/>
      <c r="H387" s="29"/>
      <c r="J387" s="29"/>
      <c r="L387" s="29"/>
    </row>
    <row r="388" spans="4:12" s="1" customFormat="1" ht="13.5">
      <c r="D388" s="27"/>
      <c r="E388" s="28"/>
      <c r="F388" s="27"/>
      <c r="G388" s="28"/>
      <c r="H388" s="29"/>
      <c r="J388" s="29"/>
      <c r="L388" s="29"/>
    </row>
    <row r="389" spans="4:12" s="1" customFormat="1" ht="13.5">
      <c r="D389" s="27"/>
      <c r="E389" s="28"/>
      <c r="F389" s="27"/>
      <c r="G389" s="28"/>
      <c r="H389" s="29"/>
      <c r="J389" s="29"/>
      <c r="L389" s="29"/>
    </row>
    <row r="390" spans="4:12" s="1" customFormat="1" ht="13.5">
      <c r="D390" s="27"/>
      <c r="E390" s="28"/>
      <c r="F390" s="27"/>
      <c r="G390" s="28"/>
      <c r="H390" s="29"/>
      <c r="J390" s="29"/>
      <c r="L390" s="29"/>
    </row>
    <row r="391" spans="4:12" s="1" customFormat="1" ht="13.5">
      <c r="D391" s="27"/>
      <c r="E391" s="28"/>
      <c r="F391" s="27"/>
      <c r="G391" s="28"/>
      <c r="H391" s="29"/>
      <c r="J391" s="29"/>
      <c r="L391" s="29"/>
    </row>
    <row r="392" spans="4:12" s="1" customFormat="1" ht="13.5">
      <c r="D392" s="27"/>
      <c r="E392" s="28"/>
      <c r="F392" s="27"/>
      <c r="G392" s="28"/>
      <c r="H392" s="29"/>
      <c r="J392" s="29"/>
      <c r="L392" s="29"/>
    </row>
    <row r="393" spans="4:12" s="1" customFormat="1" ht="13.5">
      <c r="D393" s="27"/>
      <c r="E393" s="28"/>
      <c r="F393" s="27"/>
      <c r="G393" s="28"/>
      <c r="H393" s="29"/>
      <c r="J393" s="29"/>
      <c r="L393" s="29"/>
    </row>
    <row r="394" spans="4:12" s="1" customFormat="1" ht="13.5">
      <c r="D394" s="27"/>
      <c r="E394" s="28"/>
      <c r="F394" s="27"/>
      <c r="G394" s="28"/>
      <c r="H394" s="29"/>
      <c r="J394" s="29"/>
      <c r="L394" s="29"/>
    </row>
    <row r="395" spans="4:12" s="1" customFormat="1" ht="13.5">
      <c r="D395" s="27"/>
      <c r="E395" s="28"/>
      <c r="F395" s="27"/>
      <c r="G395" s="28"/>
      <c r="H395" s="29"/>
      <c r="J395" s="29"/>
      <c r="L395" s="29"/>
    </row>
    <row r="396" spans="4:12" s="1" customFormat="1" ht="13.5">
      <c r="D396" s="27"/>
      <c r="E396" s="28"/>
      <c r="F396" s="27"/>
      <c r="G396" s="28"/>
      <c r="H396" s="29"/>
      <c r="J396" s="29"/>
      <c r="L396" s="29"/>
    </row>
    <row r="397" spans="4:12" s="1" customFormat="1" ht="13.5">
      <c r="D397" s="27"/>
      <c r="E397" s="28"/>
      <c r="F397" s="27"/>
      <c r="G397" s="28"/>
      <c r="H397" s="29"/>
      <c r="J397" s="29"/>
      <c r="L397" s="29"/>
    </row>
    <row r="398" spans="4:12" s="1" customFormat="1" ht="13.5">
      <c r="D398" s="27"/>
      <c r="E398" s="28"/>
      <c r="F398" s="27"/>
      <c r="G398" s="28"/>
      <c r="H398" s="29"/>
      <c r="J398" s="29"/>
      <c r="L398" s="29"/>
    </row>
    <row r="399" spans="4:12" s="1" customFormat="1" ht="13.5">
      <c r="D399" s="27"/>
      <c r="E399" s="28"/>
      <c r="F399" s="27"/>
      <c r="G399" s="28"/>
      <c r="H399" s="29"/>
      <c r="J399" s="29"/>
      <c r="L399" s="29"/>
    </row>
    <row r="400" spans="4:12" s="1" customFormat="1" ht="13.5">
      <c r="D400" s="27"/>
      <c r="E400" s="28"/>
      <c r="F400" s="27"/>
      <c r="G400" s="28"/>
      <c r="H400" s="29"/>
      <c r="J400" s="29"/>
      <c r="L400" s="29"/>
    </row>
    <row r="401" spans="4:12" s="1" customFormat="1" ht="13.5">
      <c r="D401" s="27"/>
      <c r="E401" s="28"/>
      <c r="F401" s="27"/>
      <c r="G401" s="28"/>
      <c r="H401" s="29"/>
      <c r="J401" s="29"/>
      <c r="L401" s="29"/>
    </row>
    <row r="402" spans="4:12" s="1" customFormat="1" ht="13.5">
      <c r="D402" s="27"/>
      <c r="E402" s="28"/>
      <c r="F402" s="27"/>
      <c r="G402" s="28"/>
      <c r="H402" s="29"/>
      <c r="J402" s="29"/>
      <c r="L402" s="29"/>
    </row>
    <row r="403" spans="4:12" s="1" customFormat="1" ht="13.5">
      <c r="D403" s="27"/>
      <c r="E403" s="28"/>
      <c r="F403" s="27"/>
      <c r="G403" s="28"/>
      <c r="H403" s="29"/>
      <c r="J403" s="29"/>
      <c r="L403" s="29"/>
    </row>
    <row r="404" spans="4:12" s="1" customFormat="1" ht="13.5">
      <c r="D404" s="27"/>
      <c r="E404" s="28"/>
      <c r="F404" s="27"/>
      <c r="G404" s="28"/>
      <c r="H404" s="29"/>
      <c r="J404" s="29"/>
      <c r="L404" s="29"/>
    </row>
    <row r="405" spans="4:12" s="1" customFormat="1" ht="13.5">
      <c r="D405" s="27"/>
      <c r="E405" s="28"/>
      <c r="F405" s="27"/>
      <c r="G405" s="28"/>
      <c r="H405" s="29"/>
      <c r="J405" s="29"/>
      <c r="L405" s="29"/>
    </row>
    <row r="406" spans="4:12" s="1" customFormat="1" ht="13.5">
      <c r="D406" s="27"/>
      <c r="E406" s="28"/>
      <c r="F406" s="27"/>
      <c r="G406" s="28"/>
      <c r="H406" s="29"/>
      <c r="J406" s="29"/>
      <c r="L406" s="29"/>
    </row>
    <row r="407" spans="4:12" s="1" customFormat="1" ht="13.5">
      <c r="D407" s="27"/>
      <c r="E407" s="28"/>
      <c r="F407" s="27"/>
      <c r="G407" s="28"/>
      <c r="H407" s="29"/>
      <c r="J407" s="29"/>
      <c r="L407" s="29"/>
    </row>
    <row r="408" spans="4:12" s="1" customFormat="1" ht="13.5">
      <c r="D408" s="27"/>
      <c r="E408" s="28"/>
      <c r="F408" s="27"/>
      <c r="G408" s="28"/>
      <c r="H408" s="29"/>
      <c r="J408" s="29"/>
      <c r="L408" s="29"/>
    </row>
    <row r="409" spans="4:12" s="1" customFormat="1" ht="13.5">
      <c r="D409" s="27"/>
      <c r="E409" s="28"/>
      <c r="F409" s="27"/>
      <c r="G409" s="28"/>
      <c r="H409" s="29"/>
      <c r="J409" s="29"/>
      <c r="L409" s="29"/>
    </row>
    <row r="410" spans="4:12" s="1" customFormat="1" ht="13.5">
      <c r="D410" s="27"/>
      <c r="E410" s="28"/>
      <c r="F410" s="27"/>
      <c r="G410" s="28"/>
      <c r="H410" s="29"/>
      <c r="J410" s="29"/>
      <c r="L410" s="29"/>
    </row>
    <row r="411" spans="4:12" s="1" customFormat="1" ht="13.5">
      <c r="D411" s="27"/>
      <c r="E411" s="28"/>
      <c r="F411" s="27"/>
      <c r="G411" s="28"/>
      <c r="H411" s="29"/>
      <c r="J411" s="29"/>
      <c r="L411" s="29"/>
    </row>
    <row r="412" spans="4:12" s="1" customFormat="1" ht="13.5">
      <c r="D412" s="27"/>
      <c r="E412" s="28"/>
      <c r="F412" s="27"/>
      <c r="G412" s="28"/>
      <c r="H412" s="29"/>
      <c r="J412" s="29"/>
      <c r="L412" s="29"/>
    </row>
    <row r="413" spans="4:12" s="1" customFormat="1" ht="13.5">
      <c r="D413" s="27"/>
      <c r="E413" s="28"/>
      <c r="F413" s="27"/>
      <c r="G413" s="28"/>
      <c r="H413" s="29"/>
      <c r="J413" s="29"/>
      <c r="L413" s="29"/>
    </row>
    <row r="414" spans="4:12" s="1" customFormat="1" ht="13.5">
      <c r="D414" s="27"/>
      <c r="E414" s="28"/>
      <c r="F414" s="27"/>
      <c r="G414" s="28"/>
      <c r="H414" s="29"/>
      <c r="J414" s="29"/>
      <c r="L414" s="29"/>
    </row>
    <row r="415" spans="4:12" s="1" customFormat="1" ht="13.5">
      <c r="D415" s="27"/>
      <c r="E415" s="28"/>
      <c r="F415" s="27"/>
      <c r="G415" s="28"/>
      <c r="H415" s="29"/>
      <c r="J415" s="29"/>
      <c r="L415" s="29"/>
    </row>
    <row r="416" spans="4:12" s="1" customFormat="1" ht="13.5">
      <c r="D416" s="27"/>
      <c r="E416" s="28"/>
      <c r="F416" s="27"/>
      <c r="G416" s="28"/>
      <c r="H416" s="29"/>
      <c r="J416" s="29"/>
      <c r="L416" s="29"/>
    </row>
    <row r="417" spans="4:12" s="1" customFormat="1" ht="13.5">
      <c r="D417" s="27"/>
      <c r="E417" s="28"/>
      <c r="F417" s="27"/>
      <c r="G417" s="28"/>
      <c r="H417" s="29"/>
      <c r="J417" s="29"/>
      <c r="L417" s="29"/>
    </row>
    <row r="418" spans="4:12" s="1" customFormat="1" ht="13.5">
      <c r="D418" s="27"/>
      <c r="E418" s="28"/>
      <c r="F418" s="27"/>
      <c r="G418" s="28"/>
      <c r="H418" s="29"/>
      <c r="J418" s="29"/>
      <c r="L418" s="29"/>
    </row>
    <row r="419" spans="4:12" s="1" customFormat="1" ht="13.5">
      <c r="D419" s="27"/>
      <c r="E419" s="28"/>
      <c r="F419" s="27"/>
      <c r="G419" s="28"/>
      <c r="H419" s="29"/>
      <c r="J419" s="29"/>
      <c r="L419" s="29"/>
    </row>
    <row r="420" spans="4:12" s="1" customFormat="1" ht="13.5">
      <c r="D420" s="27"/>
      <c r="E420" s="28"/>
      <c r="F420" s="27"/>
      <c r="G420" s="28"/>
      <c r="H420" s="29"/>
      <c r="J420" s="29"/>
      <c r="L420" s="29"/>
    </row>
    <row r="421" spans="4:12" s="1" customFormat="1" ht="13.5">
      <c r="D421" s="27"/>
      <c r="E421" s="28"/>
      <c r="F421" s="27"/>
      <c r="G421" s="28"/>
      <c r="H421" s="29"/>
      <c r="J421" s="29"/>
      <c r="L421" s="29"/>
    </row>
    <row r="422" spans="4:12" s="1" customFormat="1" ht="13.5">
      <c r="D422" s="27"/>
      <c r="E422" s="28"/>
      <c r="F422" s="27"/>
      <c r="G422" s="28"/>
      <c r="H422" s="29"/>
      <c r="J422" s="29"/>
      <c r="L422" s="29"/>
    </row>
    <row r="423" spans="4:12" s="1" customFormat="1" ht="13.5">
      <c r="D423" s="27"/>
      <c r="E423" s="28"/>
      <c r="F423" s="27"/>
      <c r="G423" s="28"/>
      <c r="H423" s="29"/>
      <c r="J423" s="29"/>
      <c r="L423" s="29"/>
    </row>
    <row r="424" spans="4:12" s="1" customFormat="1" ht="13.5">
      <c r="D424" s="27"/>
      <c r="E424" s="28"/>
      <c r="F424" s="27"/>
      <c r="G424" s="28"/>
      <c r="H424" s="29"/>
      <c r="J424" s="29"/>
      <c r="L424" s="29"/>
    </row>
    <row r="425" spans="4:12" s="1" customFormat="1" ht="13.5">
      <c r="D425" s="27"/>
      <c r="E425" s="28"/>
      <c r="F425" s="27"/>
      <c r="G425" s="28"/>
      <c r="H425" s="29"/>
      <c r="J425" s="29"/>
      <c r="L425" s="29"/>
    </row>
    <row r="426" spans="4:12" s="1" customFormat="1" ht="13.5">
      <c r="D426" s="27"/>
      <c r="E426" s="28"/>
      <c r="F426" s="27"/>
      <c r="G426" s="28"/>
      <c r="H426" s="29"/>
      <c r="J426" s="29"/>
      <c r="L426" s="29"/>
    </row>
    <row r="427" spans="4:12" s="1" customFormat="1" ht="13.5">
      <c r="D427" s="27"/>
      <c r="E427" s="28"/>
      <c r="F427" s="27"/>
      <c r="G427" s="28"/>
      <c r="H427" s="29"/>
      <c r="J427" s="29"/>
      <c r="L427" s="29"/>
    </row>
    <row r="428" spans="4:12" s="1" customFormat="1" ht="13.5">
      <c r="D428" s="27"/>
      <c r="E428" s="28"/>
      <c r="F428" s="27"/>
      <c r="G428" s="28"/>
      <c r="H428" s="29"/>
      <c r="J428" s="29"/>
      <c r="L428" s="29"/>
    </row>
    <row r="429" spans="4:12" s="1" customFormat="1" ht="13.5">
      <c r="D429" s="27"/>
      <c r="E429" s="28"/>
      <c r="F429" s="27"/>
      <c r="G429" s="28"/>
      <c r="H429" s="29"/>
      <c r="J429" s="29"/>
      <c r="L429" s="29"/>
    </row>
    <row r="430" spans="4:12" s="1" customFormat="1" ht="13.5">
      <c r="D430" s="27"/>
      <c r="E430" s="28"/>
      <c r="F430" s="27"/>
      <c r="G430" s="28"/>
      <c r="H430" s="29"/>
      <c r="J430" s="29"/>
      <c r="L430" s="29"/>
    </row>
    <row r="431" spans="4:12" s="1" customFormat="1" ht="13.5">
      <c r="D431" s="27"/>
      <c r="E431" s="28"/>
      <c r="F431" s="27"/>
      <c r="G431" s="28"/>
      <c r="H431" s="29"/>
      <c r="J431" s="29"/>
      <c r="L431" s="29"/>
    </row>
    <row r="432" spans="4:12" s="1" customFormat="1" ht="13.5">
      <c r="D432" s="27"/>
      <c r="E432" s="28"/>
      <c r="F432" s="27"/>
      <c r="G432" s="28"/>
      <c r="H432" s="29"/>
      <c r="J432" s="29"/>
      <c r="L432" s="29"/>
    </row>
    <row r="433" spans="4:12" s="1" customFormat="1" ht="13.5">
      <c r="D433" s="27"/>
      <c r="E433" s="28"/>
      <c r="F433" s="27"/>
      <c r="G433" s="28"/>
      <c r="H433" s="29"/>
      <c r="J433" s="29"/>
      <c r="L433" s="29"/>
    </row>
    <row r="434" spans="4:12" s="1" customFormat="1" ht="13.5">
      <c r="D434" s="27"/>
      <c r="E434" s="28"/>
      <c r="F434" s="27"/>
      <c r="G434" s="28"/>
      <c r="H434" s="29"/>
      <c r="J434" s="29"/>
      <c r="L434" s="29"/>
    </row>
    <row r="435" spans="4:12" s="1" customFormat="1" ht="13.5">
      <c r="D435" s="27"/>
      <c r="E435" s="28"/>
      <c r="F435" s="27"/>
      <c r="G435" s="28"/>
      <c r="H435" s="29"/>
      <c r="J435" s="29"/>
      <c r="L435" s="29"/>
    </row>
    <row r="436" spans="4:12" s="1" customFormat="1" ht="13.5">
      <c r="D436" s="27"/>
      <c r="E436" s="28"/>
      <c r="F436" s="27"/>
      <c r="G436" s="28"/>
      <c r="H436" s="29"/>
      <c r="J436" s="29"/>
      <c r="L436" s="29"/>
    </row>
    <row r="437" spans="4:12" s="1" customFormat="1" ht="13.5">
      <c r="D437" s="27"/>
      <c r="E437" s="28"/>
      <c r="F437" s="27"/>
      <c r="G437" s="28"/>
      <c r="H437" s="29"/>
      <c r="J437" s="29"/>
      <c r="L437" s="29"/>
    </row>
    <row r="438" spans="4:12" s="1" customFormat="1" ht="13.5">
      <c r="D438" s="27"/>
      <c r="E438" s="28"/>
      <c r="F438" s="27"/>
      <c r="G438" s="28"/>
      <c r="H438" s="29"/>
      <c r="J438" s="29"/>
      <c r="L438" s="29"/>
    </row>
    <row r="439" spans="4:12" s="1" customFormat="1" ht="13.5">
      <c r="D439" s="27"/>
      <c r="E439" s="28"/>
      <c r="F439" s="27"/>
      <c r="G439" s="28"/>
      <c r="H439" s="29"/>
      <c r="J439" s="29"/>
      <c r="L439" s="29"/>
    </row>
    <row r="440" spans="4:12" s="1" customFormat="1" ht="13.5">
      <c r="D440" s="27"/>
      <c r="E440" s="28"/>
      <c r="F440" s="27"/>
      <c r="G440" s="28"/>
      <c r="H440" s="29"/>
      <c r="J440" s="29"/>
      <c r="L440" s="29"/>
    </row>
    <row r="441" spans="4:12" s="1" customFormat="1" ht="13.5">
      <c r="D441" s="27"/>
      <c r="E441" s="28"/>
      <c r="F441" s="27"/>
      <c r="G441" s="28"/>
      <c r="H441" s="29"/>
      <c r="J441" s="29"/>
      <c r="L441" s="29"/>
    </row>
    <row r="442" spans="4:12" s="1" customFormat="1" ht="13.5">
      <c r="D442" s="27"/>
      <c r="E442" s="28"/>
      <c r="F442" s="27"/>
      <c r="G442" s="28"/>
      <c r="H442" s="29"/>
      <c r="J442" s="29"/>
      <c r="L442" s="29"/>
    </row>
    <row r="443" spans="4:12" s="1" customFormat="1" ht="13.5">
      <c r="D443" s="27"/>
      <c r="E443" s="28"/>
      <c r="F443" s="27"/>
      <c r="G443" s="28"/>
      <c r="H443" s="29"/>
      <c r="J443" s="29"/>
      <c r="L443" s="29"/>
    </row>
    <row r="444" spans="4:12" s="1" customFormat="1" ht="13.5">
      <c r="D444" s="27"/>
      <c r="E444" s="28"/>
      <c r="F444" s="27"/>
      <c r="G444" s="28"/>
      <c r="H444" s="29"/>
      <c r="J444" s="29"/>
      <c r="L444" s="29"/>
    </row>
    <row r="445" spans="4:12" s="1" customFormat="1" ht="13.5">
      <c r="D445" s="27"/>
      <c r="E445" s="28"/>
      <c r="F445" s="27"/>
      <c r="G445" s="28"/>
      <c r="H445" s="29"/>
      <c r="J445" s="29"/>
      <c r="L445" s="29"/>
    </row>
    <row r="446" spans="4:12" s="1" customFormat="1" ht="13.5">
      <c r="D446" s="27"/>
      <c r="E446" s="28"/>
      <c r="F446" s="27"/>
      <c r="G446" s="28"/>
      <c r="H446" s="29"/>
      <c r="J446" s="29"/>
      <c r="L446" s="29"/>
    </row>
    <row r="447" spans="4:12" s="1" customFormat="1" ht="13.5">
      <c r="D447" s="27"/>
      <c r="E447" s="28"/>
      <c r="F447" s="27"/>
      <c r="G447" s="28"/>
      <c r="H447" s="29"/>
      <c r="J447" s="29"/>
      <c r="L447" s="29"/>
    </row>
    <row r="448" spans="4:12" s="1" customFormat="1" ht="13.5">
      <c r="D448" s="27"/>
      <c r="E448" s="28"/>
      <c r="F448" s="27"/>
      <c r="G448" s="28"/>
      <c r="H448" s="29"/>
      <c r="J448" s="29"/>
      <c r="L448" s="29"/>
    </row>
    <row r="449" spans="4:12" s="1" customFormat="1" ht="13.5">
      <c r="D449" s="27"/>
      <c r="E449" s="28"/>
      <c r="F449" s="27"/>
      <c r="G449" s="28"/>
      <c r="H449" s="29"/>
      <c r="J449" s="29"/>
      <c r="L449" s="29"/>
    </row>
    <row r="450" spans="4:12" s="1" customFormat="1" ht="13.5">
      <c r="D450" s="27"/>
      <c r="E450" s="28"/>
      <c r="F450" s="27"/>
      <c r="G450" s="28"/>
      <c r="H450" s="29"/>
      <c r="J450" s="29"/>
      <c r="L450" s="29"/>
    </row>
    <row r="451" spans="4:12" s="1" customFormat="1" ht="13.5">
      <c r="D451" s="27"/>
      <c r="E451" s="28"/>
      <c r="F451" s="27"/>
      <c r="G451" s="28"/>
      <c r="H451" s="29"/>
      <c r="J451" s="29"/>
      <c r="L451" s="29"/>
    </row>
    <row r="452" spans="4:12" s="1" customFormat="1" ht="13.5">
      <c r="D452" s="27"/>
      <c r="E452" s="28"/>
      <c r="F452" s="27"/>
      <c r="G452" s="28"/>
      <c r="H452" s="29"/>
      <c r="J452" s="29"/>
      <c r="L452" s="29"/>
    </row>
    <row r="453" spans="4:12" s="1" customFormat="1" ht="13.5">
      <c r="D453" s="27"/>
      <c r="E453" s="28"/>
      <c r="F453" s="27"/>
      <c r="G453" s="28"/>
      <c r="H453" s="29"/>
      <c r="J453" s="29"/>
      <c r="L453" s="29"/>
    </row>
    <row r="454" spans="4:12" s="1" customFormat="1" ht="13.5">
      <c r="D454" s="27"/>
      <c r="E454" s="28"/>
      <c r="F454" s="27"/>
      <c r="G454" s="28"/>
      <c r="H454" s="29"/>
      <c r="J454" s="29"/>
      <c r="L454" s="29"/>
    </row>
    <row r="455" spans="4:12" s="1" customFormat="1" ht="13.5">
      <c r="D455" s="27"/>
      <c r="E455" s="28"/>
      <c r="F455" s="27"/>
      <c r="G455" s="28"/>
      <c r="H455" s="29"/>
      <c r="J455" s="29"/>
      <c r="L455" s="29"/>
    </row>
    <row r="456" spans="4:12" s="1" customFormat="1" ht="13.5">
      <c r="D456" s="27"/>
      <c r="E456" s="28"/>
      <c r="F456" s="27"/>
      <c r="G456" s="28"/>
      <c r="H456" s="29"/>
      <c r="J456" s="29"/>
      <c r="L456" s="29"/>
    </row>
    <row r="457" spans="4:12" s="1" customFormat="1" ht="13.5">
      <c r="D457" s="27"/>
      <c r="E457" s="28"/>
      <c r="F457" s="27"/>
      <c r="G457" s="28"/>
      <c r="H457" s="29"/>
      <c r="J457" s="29"/>
      <c r="L457" s="29"/>
    </row>
    <row r="458" spans="4:12" s="1" customFormat="1" ht="13.5">
      <c r="D458" s="27"/>
      <c r="E458" s="28"/>
      <c r="F458" s="27"/>
      <c r="G458" s="28"/>
      <c r="H458" s="29"/>
      <c r="J458" s="29"/>
      <c r="L458" s="29"/>
    </row>
    <row r="459" spans="4:12" s="1" customFormat="1" ht="13.5">
      <c r="D459" s="27"/>
      <c r="E459" s="28"/>
      <c r="F459" s="27"/>
      <c r="G459" s="28"/>
      <c r="H459" s="29"/>
      <c r="J459" s="29"/>
      <c r="L459" s="29"/>
    </row>
    <row r="460" spans="4:12" s="1" customFormat="1" ht="13.5">
      <c r="D460" s="27"/>
      <c r="E460" s="28"/>
      <c r="F460" s="27"/>
      <c r="G460" s="28"/>
      <c r="H460" s="29"/>
      <c r="J460" s="29"/>
      <c r="L460" s="29"/>
    </row>
    <row r="461" spans="4:12" s="1" customFormat="1" ht="13.5">
      <c r="D461" s="27"/>
      <c r="E461" s="28"/>
      <c r="F461" s="27"/>
      <c r="G461" s="28"/>
      <c r="H461" s="29"/>
      <c r="J461" s="29"/>
      <c r="L461" s="29"/>
    </row>
    <row r="462" spans="4:12" s="1" customFormat="1" ht="13.5">
      <c r="D462" s="27"/>
      <c r="E462" s="28"/>
      <c r="F462" s="27"/>
      <c r="G462" s="28"/>
      <c r="H462" s="29"/>
      <c r="J462" s="29"/>
      <c r="L462" s="29"/>
    </row>
    <row r="463" spans="4:12" s="1" customFormat="1" ht="13.5">
      <c r="D463" s="27"/>
      <c r="E463" s="28"/>
      <c r="F463" s="27"/>
      <c r="G463" s="28"/>
      <c r="H463" s="29"/>
      <c r="J463" s="29"/>
      <c r="L463" s="29"/>
    </row>
    <row r="464" spans="4:12" s="1" customFormat="1" ht="13.5">
      <c r="D464" s="27"/>
      <c r="E464" s="28"/>
      <c r="F464" s="27"/>
      <c r="G464" s="28"/>
      <c r="H464" s="29"/>
      <c r="J464" s="29"/>
      <c r="L464" s="29"/>
    </row>
    <row r="465" spans="4:12" s="1" customFormat="1" ht="13.5">
      <c r="D465" s="27"/>
      <c r="E465" s="28"/>
      <c r="F465" s="27"/>
      <c r="G465" s="28"/>
      <c r="H465" s="29"/>
      <c r="J465" s="29"/>
      <c r="L465" s="29"/>
    </row>
    <row r="466" spans="4:12" s="1" customFormat="1" ht="13.5">
      <c r="D466" s="27"/>
      <c r="E466" s="28"/>
      <c r="F466" s="27"/>
      <c r="G466" s="28"/>
      <c r="H466" s="29"/>
      <c r="J466" s="29"/>
      <c r="L466" s="29"/>
    </row>
    <row r="467" spans="4:12" s="1" customFormat="1" ht="13.5">
      <c r="D467" s="27"/>
      <c r="E467" s="28"/>
      <c r="F467" s="27"/>
      <c r="G467" s="28"/>
      <c r="H467" s="29"/>
      <c r="J467" s="29"/>
      <c r="L467" s="29"/>
    </row>
    <row r="468" spans="4:12" s="1" customFormat="1" ht="13.5">
      <c r="D468" s="27"/>
      <c r="E468" s="28"/>
      <c r="F468" s="27"/>
      <c r="G468" s="28"/>
      <c r="H468" s="29"/>
      <c r="J468" s="29"/>
      <c r="L468" s="29"/>
    </row>
    <row r="469" spans="4:12" s="1" customFormat="1" ht="13.5">
      <c r="D469" s="27"/>
      <c r="E469" s="28"/>
      <c r="F469" s="27"/>
      <c r="G469" s="28"/>
      <c r="H469" s="29"/>
      <c r="J469" s="29"/>
      <c r="L469" s="29"/>
    </row>
    <row r="470" spans="4:12" s="1" customFormat="1" ht="13.5">
      <c r="D470" s="27"/>
      <c r="E470" s="28"/>
      <c r="F470" s="27"/>
      <c r="G470" s="28"/>
      <c r="H470" s="29"/>
      <c r="J470" s="29"/>
      <c r="L470" s="29"/>
    </row>
    <row r="471" spans="4:12" s="1" customFormat="1" ht="13.5">
      <c r="D471" s="27"/>
      <c r="E471" s="28"/>
      <c r="F471" s="27"/>
      <c r="G471" s="28"/>
      <c r="H471" s="29"/>
      <c r="J471" s="29"/>
      <c r="L471" s="29"/>
    </row>
    <row r="472" spans="4:12" s="1" customFormat="1" ht="13.5">
      <c r="D472" s="27"/>
      <c r="E472" s="28"/>
      <c r="F472" s="27"/>
      <c r="G472" s="28"/>
      <c r="H472" s="29"/>
      <c r="J472" s="29"/>
      <c r="L472" s="29"/>
    </row>
    <row r="473" spans="4:12" s="1" customFormat="1" ht="13.5">
      <c r="D473" s="27"/>
      <c r="E473" s="28"/>
      <c r="F473" s="27"/>
      <c r="G473" s="28"/>
      <c r="H473" s="29"/>
      <c r="J473" s="29"/>
      <c r="L473" s="29"/>
    </row>
    <row r="474" spans="4:12" s="1" customFormat="1" ht="13.5">
      <c r="D474" s="27"/>
      <c r="E474" s="28"/>
      <c r="F474" s="27"/>
      <c r="G474" s="28"/>
      <c r="H474" s="29"/>
      <c r="J474" s="29"/>
      <c r="L474" s="29"/>
    </row>
    <row r="475" spans="4:12" s="1" customFormat="1" ht="13.5">
      <c r="D475" s="27"/>
      <c r="E475" s="28"/>
      <c r="F475" s="27"/>
      <c r="G475" s="28"/>
      <c r="H475" s="29"/>
      <c r="J475" s="29"/>
      <c r="L475" s="29"/>
    </row>
    <row r="476" spans="4:12" s="1" customFormat="1" ht="13.5">
      <c r="D476" s="27"/>
      <c r="E476" s="28"/>
      <c r="F476" s="27"/>
      <c r="G476" s="28"/>
      <c r="H476" s="29"/>
      <c r="J476" s="29"/>
      <c r="L476" s="29"/>
    </row>
    <row r="477" spans="4:12" s="1" customFormat="1" ht="13.5">
      <c r="D477" s="27"/>
      <c r="E477" s="28"/>
      <c r="F477" s="27"/>
      <c r="G477" s="28"/>
      <c r="H477" s="29"/>
      <c r="J477" s="29"/>
      <c r="L477" s="29"/>
    </row>
    <row r="478" spans="4:12" s="1" customFormat="1" ht="13.5">
      <c r="D478" s="27"/>
      <c r="E478" s="28"/>
      <c r="F478" s="27"/>
      <c r="G478" s="28"/>
      <c r="H478" s="29"/>
      <c r="J478" s="29"/>
      <c r="L478" s="29"/>
    </row>
    <row r="479" spans="4:12" s="1" customFormat="1" ht="13.5">
      <c r="D479" s="27"/>
      <c r="E479" s="28"/>
      <c r="F479" s="27"/>
      <c r="G479" s="28"/>
      <c r="H479" s="29"/>
      <c r="J479" s="29"/>
      <c r="L479" s="29"/>
    </row>
    <row r="480" spans="4:12" s="1" customFormat="1" ht="13.5">
      <c r="D480" s="27"/>
      <c r="E480" s="28"/>
      <c r="F480" s="27"/>
      <c r="G480" s="28"/>
      <c r="H480" s="29"/>
      <c r="J480" s="29"/>
      <c r="L480" s="29"/>
    </row>
    <row r="481" spans="4:12" s="1" customFormat="1" ht="13.5">
      <c r="D481" s="27"/>
      <c r="E481" s="28"/>
      <c r="F481" s="27"/>
      <c r="G481" s="28"/>
      <c r="H481" s="29"/>
      <c r="J481" s="29"/>
      <c r="L481" s="29"/>
    </row>
    <row r="482" spans="4:12" s="1" customFormat="1" ht="13.5">
      <c r="D482" s="27"/>
      <c r="E482" s="28"/>
      <c r="F482" s="27"/>
      <c r="G482" s="28"/>
      <c r="H482" s="29"/>
      <c r="J482" s="29"/>
      <c r="L482" s="29"/>
    </row>
    <row r="483" spans="4:12" s="1" customFormat="1" ht="13.5">
      <c r="D483" s="27"/>
      <c r="E483" s="28"/>
      <c r="F483" s="27"/>
      <c r="G483" s="28"/>
      <c r="H483" s="29"/>
      <c r="J483" s="29"/>
      <c r="L483" s="29"/>
    </row>
    <row r="484" spans="4:12" s="1" customFormat="1" ht="13.5">
      <c r="D484" s="27"/>
      <c r="E484" s="28"/>
      <c r="F484" s="27"/>
      <c r="G484" s="28"/>
      <c r="H484" s="29"/>
      <c r="J484" s="29"/>
      <c r="L484" s="29"/>
    </row>
    <row r="485" spans="4:12" s="1" customFormat="1" ht="13.5">
      <c r="D485" s="27"/>
      <c r="E485" s="28"/>
      <c r="F485" s="27"/>
      <c r="G485" s="28"/>
      <c r="H485" s="29"/>
      <c r="J485" s="29"/>
      <c r="L485" s="29"/>
    </row>
    <row r="486" spans="4:12" s="1" customFormat="1" ht="13.5">
      <c r="D486" s="27"/>
      <c r="E486" s="28"/>
      <c r="F486" s="27"/>
      <c r="G486" s="28"/>
      <c r="H486" s="29"/>
      <c r="J486" s="29"/>
      <c r="L486" s="29"/>
    </row>
  </sheetData>
  <sheetProtection password="DBB9" sheet="1" objects="1" scenarios="1"/>
  <mergeCells count="2">
    <mergeCell ref="C4:G4"/>
    <mergeCell ref="C2:L2"/>
  </mergeCells>
  <phoneticPr fontId="0" type="noConversion"/>
  <conditionalFormatting sqref="F25:L26 D18:D22 D25:D26 F18:L22 F11:L13 D11:D13 D9:L10">
    <cfRule type="expression" dxfId="6" priority="3" stopIfTrue="1">
      <formula>D$27=0</formula>
    </cfRule>
  </conditionalFormatting>
  <conditionalFormatting sqref="D17 F17:L17">
    <cfRule type="expression" dxfId="5" priority="1" stopIfTrue="1">
      <formula>D$27=0</formula>
    </cfRule>
  </conditionalFormatting>
  <printOptions horizontalCentered="1"/>
  <pageMargins left="0.39370078740157483" right="0.39370078740157483" top="0.98425196850393704" bottom="0.98425196850393704" header="0.51181102362204722" footer="0.51181102362204722"/>
  <pageSetup paperSize="9" orientation="landscape" r:id="rId1"/>
  <headerFooter alignWithMargins="0">
    <oddFooter>&amp;LKMU-Finanzplanungstool der Thurgauer Kantonalbank&amp;CSeite &amp;P / &amp;N&amp;R&amp;D</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454"/>
  <sheetViews>
    <sheetView showGridLines="0" showRowColHeaders="0" zoomScaleNormal="100" workbookViewId="0">
      <pane xSplit="13" ySplit="4" topLeftCell="N5" activePane="bottomRight" state="frozenSplit"/>
      <selection activeCell="F53" sqref="F53"/>
      <selection pane="topRight" activeCell="F53" sqref="F53"/>
      <selection pane="bottomLeft" activeCell="F53" sqref="F53"/>
      <selection pane="bottomRight" activeCell="F53" sqref="F53"/>
    </sheetView>
  </sheetViews>
  <sheetFormatPr baseColWidth="10" defaultRowHeight="16.5"/>
  <cols>
    <col min="1" max="1" width="11.5546875" style="34"/>
    <col min="2" max="2" width="4.77734375" style="34" customWidth="1"/>
    <col min="3" max="3" width="1.88671875" style="34" customWidth="1"/>
    <col min="4" max="4" width="9.77734375" style="350" customWidth="1"/>
    <col min="5" max="5" width="7.5546875" style="69" customWidth="1"/>
    <col min="6" max="6" width="9.77734375" style="350" customWidth="1"/>
    <col min="7" max="7" width="7" style="69" customWidth="1"/>
    <col min="8" max="8" width="6.21875" style="351" customWidth="1"/>
    <col min="9" max="10" width="10" style="34" customWidth="1"/>
    <col min="11" max="11" width="2.5546875" style="447" customWidth="1"/>
    <col min="12" max="12" width="10" style="447" customWidth="1"/>
    <col min="13" max="13" width="5.5546875" style="448" customWidth="1"/>
    <col min="14" max="14" width="9.77734375" style="34" customWidth="1"/>
    <col min="15" max="15" width="9.77734375" style="351" customWidth="1"/>
    <col min="16" max="37" width="9.77734375" style="34" customWidth="1"/>
    <col min="38" max="16384" width="11.5546875" style="34"/>
  </cols>
  <sheetData>
    <row r="1" spans="1:37" s="1" customFormat="1" ht="14.25" hidden="1">
      <c r="D1" s="27"/>
      <c r="E1" s="28"/>
      <c r="F1" s="27"/>
      <c r="G1" s="28"/>
      <c r="H1" s="29"/>
      <c r="K1" s="352"/>
      <c r="L1" s="352"/>
      <c r="M1" s="353"/>
      <c r="O1" s="29"/>
    </row>
    <row r="2" spans="1:37" s="1" customFormat="1" ht="15" customHeight="1">
      <c r="C2" s="613" t="str">
        <f>IF(Hauptübersicht!E13="","Bitte Firma unter 'Home' ergänzen",Hauptübersicht!E13)</f>
        <v>Bitte Firma unter 'Home' ergänzen</v>
      </c>
      <c r="D2" s="614"/>
      <c r="E2" s="614"/>
      <c r="F2" s="614"/>
      <c r="G2" s="614"/>
      <c r="H2" s="614"/>
      <c r="I2" s="614"/>
      <c r="J2" s="614"/>
      <c r="K2" s="614"/>
      <c r="L2" s="614"/>
      <c r="M2" s="615"/>
      <c r="O2" s="29"/>
    </row>
    <row r="3" spans="1:37" s="1" customFormat="1" ht="15" customHeight="1">
      <c r="D3" s="27"/>
      <c r="E3" s="28"/>
      <c r="F3" s="27"/>
      <c r="G3" s="28"/>
      <c r="H3" s="29"/>
      <c r="K3" s="352"/>
      <c r="L3" s="352"/>
      <c r="M3" s="353"/>
      <c r="O3" s="29"/>
    </row>
    <row r="4" spans="1:37" s="1" customFormat="1" ht="27" customHeight="1">
      <c r="A4" s="72"/>
      <c r="C4" s="652" t="str">
        <f>CONCATENATE("Liquiditätsplan ",Hauptübersicht!K13)</f>
        <v>Liquiditätsplan 1</v>
      </c>
      <c r="D4" s="652"/>
      <c r="E4" s="652"/>
      <c r="F4" s="652"/>
      <c r="G4" s="652"/>
      <c r="H4" s="652"/>
      <c r="I4" s="652"/>
      <c r="J4" s="652"/>
      <c r="K4" s="652"/>
      <c r="L4" s="652"/>
      <c r="M4" s="652"/>
      <c r="N4" s="140"/>
      <c r="O4" s="140"/>
      <c r="P4" s="265"/>
      <c r="Q4" s="265"/>
      <c r="R4" s="265"/>
      <c r="S4" s="265"/>
      <c r="T4" s="265"/>
      <c r="U4" s="265"/>
      <c r="V4" s="265"/>
      <c r="W4" s="265"/>
      <c r="X4" s="265"/>
      <c r="Y4" s="265"/>
      <c r="Z4" s="265"/>
      <c r="AA4" s="265"/>
      <c r="AB4" s="265"/>
      <c r="AC4" s="265"/>
      <c r="AD4" s="265"/>
      <c r="AE4" s="265"/>
      <c r="AF4" s="265"/>
      <c r="AG4" s="265"/>
      <c r="AH4" s="265"/>
      <c r="AI4" s="265"/>
      <c r="AJ4" s="265"/>
      <c r="AK4" s="265"/>
    </row>
    <row r="5" spans="1:37" s="1" customFormat="1">
      <c r="A5" s="73"/>
      <c r="D5" s="27"/>
      <c r="E5" s="28"/>
      <c r="F5" s="27"/>
      <c r="G5" s="28"/>
      <c r="H5" s="29"/>
      <c r="K5" s="352"/>
      <c r="L5" s="352"/>
      <c r="M5" s="353"/>
      <c r="O5" s="29"/>
    </row>
    <row r="6" spans="1:37" s="1" customFormat="1">
      <c r="A6" s="75"/>
      <c r="C6" s="653">
        <f>Hauptübersicht!$E$16</f>
        <v>0</v>
      </c>
      <c r="D6" s="654"/>
      <c r="E6" s="654"/>
      <c r="F6" s="654"/>
      <c r="G6" s="654"/>
      <c r="H6" s="655"/>
      <c r="I6" s="659" t="s">
        <v>125</v>
      </c>
      <c r="J6" s="660"/>
      <c r="K6" s="660"/>
      <c r="L6" s="660"/>
      <c r="M6" s="661"/>
      <c r="N6" s="647" t="str">
        <f>Hauptübersicht!M14</f>
        <v>Januar</v>
      </c>
      <c r="O6" s="648"/>
      <c r="P6" s="647" t="str">
        <f>Hauptübersicht!N14</f>
        <v>Februar</v>
      </c>
      <c r="Q6" s="648"/>
      <c r="R6" s="647" t="str">
        <f>Hauptübersicht!O14</f>
        <v>März</v>
      </c>
      <c r="S6" s="648"/>
      <c r="T6" s="647" t="str">
        <f>Hauptübersicht!P14</f>
        <v>April</v>
      </c>
      <c r="U6" s="648"/>
      <c r="V6" s="647" t="str">
        <f>Hauptübersicht!Q14</f>
        <v>Mai</v>
      </c>
      <c r="W6" s="648"/>
      <c r="X6" s="647" t="str">
        <f>Hauptübersicht!R14</f>
        <v>Juni</v>
      </c>
      <c r="Y6" s="648"/>
      <c r="Z6" s="647" t="str">
        <f>Hauptübersicht!S14</f>
        <v xml:space="preserve">Juli </v>
      </c>
      <c r="AA6" s="648"/>
      <c r="AB6" s="647" t="str">
        <f>Hauptübersicht!T14</f>
        <v>August</v>
      </c>
      <c r="AC6" s="648"/>
      <c r="AD6" s="647" t="str">
        <f>Hauptübersicht!U14</f>
        <v>September</v>
      </c>
      <c r="AE6" s="648"/>
      <c r="AF6" s="647" t="str">
        <f>Hauptübersicht!V14</f>
        <v>Oktober</v>
      </c>
      <c r="AG6" s="648"/>
      <c r="AH6" s="647" t="str">
        <f>Hauptübersicht!W14</f>
        <v>November</v>
      </c>
      <c r="AI6" s="648"/>
      <c r="AJ6" s="647" t="str">
        <f>Hauptübersicht!X14</f>
        <v>Dezember</v>
      </c>
      <c r="AK6" s="649"/>
    </row>
    <row r="7" spans="1:37" s="1" customFormat="1" ht="14.25">
      <c r="A7" s="252"/>
      <c r="C7" s="656"/>
      <c r="D7" s="657"/>
      <c r="E7" s="657"/>
      <c r="F7" s="657"/>
      <c r="G7" s="657"/>
      <c r="H7" s="658"/>
      <c r="I7" s="354" t="s">
        <v>171</v>
      </c>
      <c r="J7" s="355" t="s">
        <v>170</v>
      </c>
      <c r="K7" s="356"/>
      <c r="L7" s="357" t="s">
        <v>126</v>
      </c>
      <c r="M7" s="358" t="s">
        <v>172</v>
      </c>
      <c r="N7" s="359" t="s">
        <v>127</v>
      </c>
      <c r="O7" s="360" t="s">
        <v>128</v>
      </c>
      <c r="P7" s="359" t="s">
        <v>127</v>
      </c>
      <c r="Q7" s="360" t="s">
        <v>128</v>
      </c>
      <c r="R7" s="359" t="s">
        <v>127</v>
      </c>
      <c r="S7" s="360" t="s">
        <v>128</v>
      </c>
      <c r="T7" s="359" t="s">
        <v>127</v>
      </c>
      <c r="U7" s="360" t="s">
        <v>128</v>
      </c>
      <c r="V7" s="359" t="s">
        <v>127</v>
      </c>
      <c r="W7" s="360" t="s">
        <v>128</v>
      </c>
      <c r="X7" s="359" t="s">
        <v>127</v>
      </c>
      <c r="Y7" s="360" t="s">
        <v>128</v>
      </c>
      <c r="Z7" s="359" t="s">
        <v>127</v>
      </c>
      <c r="AA7" s="360" t="s">
        <v>128</v>
      </c>
      <c r="AB7" s="359" t="s">
        <v>127</v>
      </c>
      <c r="AC7" s="360" t="s">
        <v>128</v>
      </c>
      <c r="AD7" s="359" t="s">
        <v>127</v>
      </c>
      <c r="AE7" s="360" t="s">
        <v>128</v>
      </c>
      <c r="AF7" s="359" t="s">
        <v>127</v>
      </c>
      <c r="AG7" s="360" t="s">
        <v>128</v>
      </c>
      <c r="AH7" s="359" t="s">
        <v>127</v>
      </c>
      <c r="AI7" s="360" t="s">
        <v>128</v>
      </c>
      <c r="AJ7" s="359" t="s">
        <v>127</v>
      </c>
      <c r="AK7" s="361" t="s">
        <v>128</v>
      </c>
    </row>
    <row r="8" spans="1:37" s="1" customFormat="1" ht="13.5">
      <c r="A8" s="252"/>
      <c r="C8" s="320"/>
      <c r="D8" s="621" t="s">
        <v>146</v>
      </c>
      <c r="E8" s="621"/>
      <c r="F8" s="621"/>
      <c r="G8" s="621"/>
      <c r="H8" s="622"/>
      <c r="I8" s="362">
        <f>'Output Planbilanz'!D8</f>
        <v>0</v>
      </c>
      <c r="J8" s="363">
        <f>N8</f>
        <v>0</v>
      </c>
      <c r="K8" s="26" t="str">
        <f t="shared" ref="K8:K38" si="0">IF(J8-I8&gt;1,"û",IF(J8-I8&lt;-1,"û","ü"))</f>
        <v>ü</v>
      </c>
      <c r="L8" s="364">
        <f>N8</f>
        <v>0</v>
      </c>
      <c r="M8" s="365">
        <f>L8/IF(I8=0,1,I8)</f>
        <v>0</v>
      </c>
      <c r="N8" s="366">
        <f>I8</f>
        <v>0</v>
      </c>
      <c r="O8" s="367">
        <f>I8</f>
        <v>0</v>
      </c>
      <c r="P8" s="366">
        <f>N36</f>
        <v>0</v>
      </c>
      <c r="Q8" s="367">
        <f>+O36</f>
        <v>0</v>
      </c>
      <c r="R8" s="366">
        <f>+P36</f>
        <v>0</v>
      </c>
      <c r="S8" s="367">
        <f>+Q36</f>
        <v>0</v>
      </c>
      <c r="T8" s="366">
        <f>+R36</f>
        <v>0</v>
      </c>
      <c r="U8" s="367">
        <f>+S36</f>
        <v>0</v>
      </c>
      <c r="V8" s="366">
        <f>T36</f>
        <v>0</v>
      </c>
      <c r="W8" s="367">
        <f>+U36</f>
        <v>0</v>
      </c>
      <c r="X8" s="366">
        <f>V36</f>
        <v>0</v>
      </c>
      <c r="Y8" s="367">
        <f>+W36</f>
        <v>0</v>
      </c>
      <c r="Z8" s="366">
        <f>+X36</f>
        <v>0</v>
      </c>
      <c r="AA8" s="367">
        <f>+Y36</f>
        <v>0</v>
      </c>
      <c r="AB8" s="366">
        <f>+Z36</f>
        <v>0</v>
      </c>
      <c r="AC8" s="367">
        <f>+AA36</f>
        <v>0</v>
      </c>
      <c r="AD8" s="366">
        <f>AB36</f>
        <v>0</v>
      </c>
      <c r="AE8" s="367">
        <f>+AC36</f>
        <v>0</v>
      </c>
      <c r="AF8" s="366">
        <f>+AD36</f>
        <v>0</v>
      </c>
      <c r="AG8" s="367">
        <f>+AE36</f>
        <v>0</v>
      </c>
      <c r="AH8" s="366">
        <f>+AF36</f>
        <v>0</v>
      </c>
      <c r="AI8" s="367">
        <f>+AG36</f>
        <v>0</v>
      </c>
      <c r="AJ8" s="366">
        <f>AH36</f>
        <v>0</v>
      </c>
      <c r="AK8" s="368">
        <f>+AI36</f>
        <v>0</v>
      </c>
    </row>
    <row r="9" spans="1:37" s="1" customFormat="1" ht="13.5">
      <c r="A9" s="252"/>
      <c r="C9" s="369"/>
      <c r="D9" s="650" t="s">
        <v>148</v>
      </c>
      <c r="E9" s="650"/>
      <c r="F9" s="650"/>
      <c r="G9" s="650"/>
      <c r="H9" s="651"/>
      <c r="I9" s="370">
        <f>'Output Planerfolgsrechnung'!D8+'Output Mittelflussrechnung'!D13</f>
        <v>0</v>
      </c>
      <c r="J9" s="371">
        <f>N9+P9+R9+T9+V9+X9+Z9+AB9+AD9+AF9+AH9+AJ9</f>
        <v>0</v>
      </c>
      <c r="K9" s="17" t="str">
        <f t="shared" si="0"/>
        <v>ü</v>
      </c>
      <c r="L9" s="372">
        <f>O9+Q9+S9+U9+W9+Y9+AA9+AC9+AE9+AG9+AI9+AK9</f>
        <v>0</v>
      </c>
      <c r="M9" s="373">
        <f t="shared" ref="M9:M37" si="1">L9/IF(I9=0,1,I9)</f>
        <v>0</v>
      </c>
      <c r="N9" s="374"/>
      <c r="O9" s="375"/>
      <c r="P9" s="374"/>
      <c r="Q9" s="375"/>
      <c r="R9" s="374"/>
      <c r="S9" s="375"/>
      <c r="T9" s="374"/>
      <c r="U9" s="375"/>
      <c r="V9" s="374"/>
      <c r="W9" s="375"/>
      <c r="X9" s="374"/>
      <c r="Y9" s="375"/>
      <c r="Z9" s="374"/>
      <c r="AA9" s="375"/>
      <c r="AB9" s="374"/>
      <c r="AC9" s="375"/>
      <c r="AD9" s="374"/>
      <c r="AE9" s="375"/>
      <c r="AF9" s="374"/>
      <c r="AG9" s="375"/>
      <c r="AH9" s="374"/>
      <c r="AI9" s="375"/>
      <c r="AJ9" s="374"/>
      <c r="AK9" s="376"/>
    </row>
    <row r="10" spans="1:37" s="1" customFormat="1" ht="13.5">
      <c r="C10" s="377" t="s">
        <v>129</v>
      </c>
      <c r="D10" s="639" t="s">
        <v>173</v>
      </c>
      <c r="E10" s="639"/>
      <c r="F10" s="639"/>
      <c r="G10" s="639"/>
      <c r="H10" s="640"/>
      <c r="I10" s="378">
        <f>IF('Output Mittelflussrechnung'!D14&gt;0,'Output Mittelflussrechnung'!D14,0)+IF('Output Mittelflussrechnung'!D17&gt;0,'Output Mittelflussrechnung'!D17,0)</f>
        <v>0</v>
      </c>
      <c r="J10" s="379">
        <f>N10+P10+R10+T10+V10+X10+Z10+AB10+AD10+AF10+AH10+AJ10</f>
        <v>0</v>
      </c>
      <c r="K10" s="18" t="str">
        <f t="shared" si="0"/>
        <v>ü</v>
      </c>
      <c r="L10" s="380">
        <f>O10+Q10+S10+U10+W10+Y10+AA10+AC10+AE10+AG10+AI10+AK10</f>
        <v>0</v>
      </c>
      <c r="M10" s="381">
        <f t="shared" si="1"/>
        <v>0</v>
      </c>
      <c r="N10" s="382"/>
      <c r="O10" s="383"/>
      <c r="P10" s="382"/>
      <c r="Q10" s="383"/>
      <c r="R10" s="382"/>
      <c r="S10" s="383"/>
      <c r="T10" s="382"/>
      <c r="U10" s="383"/>
      <c r="V10" s="382"/>
      <c r="W10" s="383"/>
      <c r="X10" s="382"/>
      <c r="Y10" s="383"/>
      <c r="Z10" s="382"/>
      <c r="AA10" s="383"/>
      <c r="AB10" s="382"/>
      <c r="AC10" s="383"/>
      <c r="AD10" s="382"/>
      <c r="AE10" s="383"/>
      <c r="AF10" s="382"/>
      <c r="AG10" s="383"/>
      <c r="AH10" s="382"/>
      <c r="AI10" s="383"/>
      <c r="AJ10" s="382"/>
      <c r="AK10" s="384"/>
    </row>
    <row r="11" spans="1:37" s="1" customFormat="1" ht="13.5">
      <c r="C11" s="377" t="s">
        <v>129</v>
      </c>
      <c r="D11" s="641"/>
      <c r="E11" s="641"/>
      <c r="F11" s="641"/>
      <c r="G11" s="641"/>
      <c r="H11" s="642"/>
      <c r="I11" s="378"/>
      <c r="J11" s="379">
        <f>N11+P11+R11+T11+V11+X11+Z11+AB11+AD11+AF11+AH11+AJ11</f>
        <v>0</v>
      </c>
      <c r="K11" s="18" t="str">
        <f t="shared" si="0"/>
        <v>ü</v>
      </c>
      <c r="L11" s="380">
        <f>O11+Q11+S11+U11+W11+Y11+AA11+AC11+AE11+AG11+AI11+AK11</f>
        <v>0</v>
      </c>
      <c r="M11" s="381">
        <f t="shared" si="1"/>
        <v>0</v>
      </c>
      <c r="N11" s="382"/>
      <c r="O11" s="383"/>
      <c r="P11" s="382"/>
      <c r="Q11" s="383"/>
      <c r="R11" s="382"/>
      <c r="S11" s="383"/>
      <c r="T11" s="382"/>
      <c r="U11" s="383"/>
      <c r="V11" s="382"/>
      <c r="W11" s="383"/>
      <c r="X11" s="382"/>
      <c r="Y11" s="383"/>
      <c r="Z11" s="382"/>
      <c r="AA11" s="383"/>
      <c r="AB11" s="382"/>
      <c r="AC11" s="383"/>
      <c r="AD11" s="382"/>
      <c r="AE11" s="383"/>
      <c r="AF11" s="382"/>
      <c r="AG11" s="383"/>
      <c r="AH11" s="382"/>
      <c r="AI11" s="383"/>
      <c r="AJ11" s="382"/>
      <c r="AK11" s="384"/>
    </row>
    <row r="12" spans="1:37" s="1" customFormat="1" ht="13.5">
      <c r="C12" s="385" t="s">
        <v>129</v>
      </c>
      <c r="D12" s="643"/>
      <c r="E12" s="643"/>
      <c r="F12" s="643"/>
      <c r="G12" s="643"/>
      <c r="H12" s="644"/>
      <c r="I12" s="386"/>
      <c r="J12" s="387">
        <f>N12+P12+R12+T12+V12+X12+Z12+AB12+AD12+AF12+AH12+AJ12</f>
        <v>0</v>
      </c>
      <c r="K12" s="19" t="str">
        <f t="shared" si="0"/>
        <v>ü</v>
      </c>
      <c r="L12" s="388">
        <f>O12+Q12+S12+U12+W12+Y12+AA12+AC12+AE12+AG12+AI12+AK12</f>
        <v>0</v>
      </c>
      <c r="M12" s="389">
        <f t="shared" si="1"/>
        <v>0</v>
      </c>
      <c r="N12" s="390"/>
      <c r="O12" s="391"/>
      <c r="P12" s="390"/>
      <c r="Q12" s="391"/>
      <c r="R12" s="390"/>
      <c r="S12" s="391"/>
      <c r="T12" s="390"/>
      <c r="U12" s="391"/>
      <c r="V12" s="390"/>
      <c r="W12" s="391"/>
      <c r="X12" s="390"/>
      <c r="Y12" s="391"/>
      <c r="Z12" s="390"/>
      <c r="AA12" s="391"/>
      <c r="AB12" s="390"/>
      <c r="AC12" s="391"/>
      <c r="AD12" s="390"/>
      <c r="AE12" s="391"/>
      <c r="AF12" s="390"/>
      <c r="AG12" s="391"/>
      <c r="AH12" s="390"/>
      <c r="AI12" s="391"/>
      <c r="AJ12" s="390"/>
      <c r="AK12" s="392"/>
    </row>
    <row r="13" spans="1:37" s="1" customFormat="1" ht="13.5">
      <c r="C13" s="393" t="s">
        <v>129</v>
      </c>
      <c r="D13" s="645" t="s">
        <v>131</v>
      </c>
      <c r="E13" s="645"/>
      <c r="F13" s="645"/>
      <c r="G13" s="645"/>
      <c r="H13" s="646"/>
      <c r="I13" s="394">
        <f t="shared" ref="I13:AK13" si="2">SUM(I9:I12)</f>
        <v>0</v>
      </c>
      <c r="J13" s="395">
        <f t="shared" si="2"/>
        <v>0</v>
      </c>
      <c r="K13" s="23" t="str">
        <f t="shared" si="0"/>
        <v>ü</v>
      </c>
      <c r="L13" s="396">
        <f t="shared" si="2"/>
        <v>0</v>
      </c>
      <c r="M13" s="397">
        <f t="shared" si="1"/>
        <v>0</v>
      </c>
      <c r="N13" s="398">
        <f t="shared" si="2"/>
        <v>0</v>
      </c>
      <c r="O13" s="399">
        <f t="shared" si="2"/>
        <v>0</v>
      </c>
      <c r="P13" s="398">
        <f t="shared" si="2"/>
        <v>0</v>
      </c>
      <c r="Q13" s="399">
        <f t="shared" si="2"/>
        <v>0</v>
      </c>
      <c r="R13" s="398">
        <f t="shared" si="2"/>
        <v>0</v>
      </c>
      <c r="S13" s="399">
        <f t="shared" si="2"/>
        <v>0</v>
      </c>
      <c r="T13" s="398">
        <f t="shared" si="2"/>
        <v>0</v>
      </c>
      <c r="U13" s="399">
        <f t="shared" si="2"/>
        <v>0</v>
      </c>
      <c r="V13" s="398">
        <f t="shared" si="2"/>
        <v>0</v>
      </c>
      <c r="W13" s="399">
        <f t="shared" si="2"/>
        <v>0</v>
      </c>
      <c r="X13" s="398">
        <f t="shared" si="2"/>
        <v>0</v>
      </c>
      <c r="Y13" s="399">
        <f t="shared" si="2"/>
        <v>0</v>
      </c>
      <c r="Z13" s="398">
        <f t="shared" si="2"/>
        <v>0</v>
      </c>
      <c r="AA13" s="399">
        <f t="shared" si="2"/>
        <v>0</v>
      </c>
      <c r="AB13" s="398">
        <f t="shared" si="2"/>
        <v>0</v>
      </c>
      <c r="AC13" s="399">
        <f t="shared" si="2"/>
        <v>0</v>
      </c>
      <c r="AD13" s="398">
        <f t="shared" si="2"/>
        <v>0</v>
      </c>
      <c r="AE13" s="399">
        <f t="shared" si="2"/>
        <v>0</v>
      </c>
      <c r="AF13" s="398">
        <f t="shared" si="2"/>
        <v>0</v>
      </c>
      <c r="AG13" s="399">
        <f t="shared" si="2"/>
        <v>0</v>
      </c>
      <c r="AH13" s="398">
        <f t="shared" si="2"/>
        <v>0</v>
      </c>
      <c r="AI13" s="399">
        <f t="shared" si="2"/>
        <v>0</v>
      </c>
      <c r="AJ13" s="398">
        <f t="shared" si="2"/>
        <v>0</v>
      </c>
      <c r="AK13" s="400">
        <f t="shared" si="2"/>
        <v>0</v>
      </c>
    </row>
    <row r="14" spans="1:37" s="1" customFormat="1" ht="13.5">
      <c r="C14" s="401" t="s">
        <v>130</v>
      </c>
      <c r="D14" s="621" t="s">
        <v>132</v>
      </c>
      <c r="E14" s="621"/>
      <c r="F14" s="621"/>
      <c r="G14" s="621"/>
      <c r="H14" s="622"/>
      <c r="I14" s="362">
        <f t="shared" ref="I14:AK14" si="3">+I8+I13</f>
        <v>0</v>
      </c>
      <c r="J14" s="363">
        <f t="shared" si="3"/>
        <v>0</v>
      </c>
      <c r="K14" s="26" t="str">
        <f t="shared" si="0"/>
        <v>ü</v>
      </c>
      <c r="L14" s="364">
        <f t="shared" si="3"/>
        <v>0</v>
      </c>
      <c r="M14" s="365">
        <f t="shared" si="1"/>
        <v>0</v>
      </c>
      <c r="N14" s="362">
        <f t="shared" si="3"/>
        <v>0</v>
      </c>
      <c r="O14" s="402">
        <f t="shared" si="3"/>
        <v>0</v>
      </c>
      <c r="P14" s="362">
        <f t="shared" si="3"/>
        <v>0</v>
      </c>
      <c r="Q14" s="402">
        <f t="shared" si="3"/>
        <v>0</v>
      </c>
      <c r="R14" s="362">
        <f t="shared" si="3"/>
        <v>0</v>
      </c>
      <c r="S14" s="402">
        <f t="shared" si="3"/>
        <v>0</v>
      </c>
      <c r="T14" s="362">
        <f t="shared" si="3"/>
        <v>0</v>
      </c>
      <c r="U14" s="402">
        <f t="shared" si="3"/>
        <v>0</v>
      </c>
      <c r="V14" s="362">
        <f t="shared" si="3"/>
        <v>0</v>
      </c>
      <c r="W14" s="402">
        <f t="shared" si="3"/>
        <v>0</v>
      </c>
      <c r="X14" s="362">
        <f t="shared" si="3"/>
        <v>0</v>
      </c>
      <c r="Y14" s="402">
        <f t="shared" si="3"/>
        <v>0</v>
      </c>
      <c r="Z14" s="362">
        <f t="shared" si="3"/>
        <v>0</v>
      </c>
      <c r="AA14" s="402">
        <f t="shared" si="3"/>
        <v>0</v>
      </c>
      <c r="AB14" s="362">
        <f t="shared" si="3"/>
        <v>0</v>
      </c>
      <c r="AC14" s="402">
        <f t="shared" si="3"/>
        <v>0</v>
      </c>
      <c r="AD14" s="362">
        <f t="shared" si="3"/>
        <v>0</v>
      </c>
      <c r="AE14" s="402">
        <f t="shared" si="3"/>
        <v>0</v>
      </c>
      <c r="AF14" s="362">
        <f t="shared" si="3"/>
        <v>0</v>
      </c>
      <c r="AG14" s="402">
        <f t="shared" si="3"/>
        <v>0</v>
      </c>
      <c r="AH14" s="362">
        <f t="shared" si="3"/>
        <v>0</v>
      </c>
      <c r="AI14" s="403">
        <f t="shared" si="3"/>
        <v>0</v>
      </c>
      <c r="AJ14" s="362">
        <f t="shared" si="3"/>
        <v>0</v>
      </c>
      <c r="AK14" s="404">
        <f t="shared" si="3"/>
        <v>0</v>
      </c>
    </row>
    <row r="15" spans="1:37" s="1" customFormat="1" ht="13.5">
      <c r="C15" s="385" t="s">
        <v>133</v>
      </c>
      <c r="D15" s="635" t="s">
        <v>134</v>
      </c>
      <c r="E15" s="635"/>
      <c r="F15" s="635"/>
      <c r="G15" s="635"/>
      <c r="H15" s="636"/>
      <c r="I15" s="405">
        <f>'Output Planerfolgsrechnung'!D9-'Output Mittelflussrechnung'!D16-'Output Mittelflussrechnung'!D15</f>
        <v>0</v>
      </c>
      <c r="J15" s="406">
        <f t="shared" ref="J15:J23" si="4">N15+P15+R15+T15+V15+X15+Z15+AB15+AD15+AF15+AH15+AJ15</f>
        <v>0</v>
      </c>
      <c r="K15" s="21" t="str">
        <f t="shared" si="0"/>
        <v>ü</v>
      </c>
      <c r="L15" s="407">
        <f t="shared" ref="L15:L23" si="5">O15+Q15+S15+U15+W15+Y15+AA15+AC15+AE15+AG15+AI15+AK15</f>
        <v>0</v>
      </c>
      <c r="M15" s="408">
        <f t="shared" si="1"/>
        <v>0</v>
      </c>
      <c r="N15" s="409"/>
      <c r="O15" s="410"/>
      <c r="P15" s="409"/>
      <c r="Q15" s="410"/>
      <c r="R15" s="409"/>
      <c r="S15" s="410"/>
      <c r="T15" s="409"/>
      <c r="U15" s="410"/>
      <c r="V15" s="409"/>
      <c r="W15" s="410"/>
      <c r="X15" s="409"/>
      <c r="Y15" s="410"/>
      <c r="Z15" s="409"/>
      <c r="AA15" s="410"/>
      <c r="AB15" s="409"/>
      <c r="AC15" s="410"/>
      <c r="AD15" s="409"/>
      <c r="AE15" s="410"/>
      <c r="AF15" s="409"/>
      <c r="AG15" s="410"/>
      <c r="AH15" s="409"/>
      <c r="AI15" s="411"/>
      <c r="AJ15" s="409"/>
      <c r="AK15" s="410"/>
    </row>
    <row r="16" spans="1:37" s="1" customFormat="1" ht="13.5">
      <c r="C16" s="412" t="s">
        <v>133</v>
      </c>
      <c r="D16" s="637" t="s">
        <v>57</v>
      </c>
      <c r="E16" s="637"/>
      <c r="F16" s="637"/>
      <c r="G16" s="637"/>
      <c r="H16" s="638"/>
      <c r="I16" s="378">
        <f>'Output Planerfolgsrechnung'!D11</f>
        <v>0</v>
      </c>
      <c r="J16" s="379">
        <f t="shared" si="4"/>
        <v>0</v>
      </c>
      <c r="K16" s="18" t="str">
        <f t="shared" si="0"/>
        <v>ü</v>
      </c>
      <c r="L16" s="380">
        <f t="shared" si="5"/>
        <v>0</v>
      </c>
      <c r="M16" s="381">
        <f t="shared" si="1"/>
        <v>0</v>
      </c>
      <c r="N16" s="382"/>
      <c r="O16" s="384"/>
      <c r="P16" s="382"/>
      <c r="Q16" s="384"/>
      <c r="R16" s="382"/>
      <c r="S16" s="384"/>
      <c r="T16" s="382"/>
      <c r="U16" s="384"/>
      <c r="V16" s="382"/>
      <c r="W16" s="384"/>
      <c r="X16" s="382"/>
      <c r="Y16" s="384"/>
      <c r="Z16" s="382"/>
      <c r="AA16" s="384"/>
      <c r="AB16" s="382"/>
      <c r="AC16" s="384"/>
      <c r="AD16" s="382"/>
      <c r="AE16" s="384"/>
      <c r="AF16" s="382"/>
      <c r="AG16" s="384"/>
      <c r="AH16" s="382"/>
      <c r="AI16" s="413"/>
      <c r="AJ16" s="382"/>
      <c r="AK16" s="384"/>
    </row>
    <row r="17" spans="3:37" s="1" customFormat="1" ht="13.5">
      <c r="C17" s="412" t="s">
        <v>133</v>
      </c>
      <c r="D17" s="637" t="s">
        <v>179</v>
      </c>
      <c r="E17" s="637"/>
      <c r="F17" s="637"/>
      <c r="G17" s="637"/>
      <c r="H17" s="638"/>
      <c r="I17" s="378">
        <f>'Output Planerfolgsrechnung'!D12</f>
        <v>0</v>
      </c>
      <c r="J17" s="379">
        <f t="shared" si="4"/>
        <v>0</v>
      </c>
      <c r="K17" s="18" t="str">
        <f t="shared" si="0"/>
        <v>ü</v>
      </c>
      <c r="L17" s="380">
        <f t="shared" si="5"/>
        <v>0</v>
      </c>
      <c r="M17" s="381">
        <f t="shared" si="1"/>
        <v>0</v>
      </c>
      <c r="N17" s="382"/>
      <c r="O17" s="384"/>
      <c r="P17" s="382"/>
      <c r="Q17" s="384"/>
      <c r="R17" s="382"/>
      <c r="S17" s="384"/>
      <c r="T17" s="382"/>
      <c r="U17" s="384"/>
      <c r="V17" s="382"/>
      <c r="W17" s="384"/>
      <c r="X17" s="382"/>
      <c r="Y17" s="384"/>
      <c r="Z17" s="382"/>
      <c r="AA17" s="384"/>
      <c r="AB17" s="382"/>
      <c r="AC17" s="384"/>
      <c r="AD17" s="382"/>
      <c r="AE17" s="384"/>
      <c r="AF17" s="382"/>
      <c r="AG17" s="384"/>
      <c r="AH17" s="382"/>
      <c r="AI17" s="413"/>
      <c r="AJ17" s="382"/>
      <c r="AK17" s="384"/>
    </row>
    <row r="18" spans="3:37" s="1" customFormat="1" ht="13.5">
      <c r="C18" s="412" t="s">
        <v>133</v>
      </c>
      <c r="D18" s="637">
        <f>IF('Input Geschäftsgang'!J8=1,'Input Geschäftsgang'!C23,'Input Geschäftsgang'!C24)</f>
        <v>0</v>
      </c>
      <c r="E18" s="637"/>
      <c r="F18" s="637"/>
      <c r="G18" s="637"/>
      <c r="H18" s="638"/>
      <c r="I18" s="378">
        <f>'Output Planerfolgsrechnung'!D13</f>
        <v>0</v>
      </c>
      <c r="J18" s="379">
        <f t="shared" si="4"/>
        <v>0</v>
      </c>
      <c r="K18" s="18" t="str">
        <f t="shared" si="0"/>
        <v>ü</v>
      </c>
      <c r="L18" s="380">
        <f t="shared" si="5"/>
        <v>0</v>
      </c>
      <c r="M18" s="381">
        <f t="shared" si="1"/>
        <v>0</v>
      </c>
      <c r="N18" s="382"/>
      <c r="O18" s="384"/>
      <c r="P18" s="382"/>
      <c r="Q18" s="384"/>
      <c r="R18" s="382"/>
      <c r="S18" s="384"/>
      <c r="T18" s="382"/>
      <c r="U18" s="384"/>
      <c r="V18" s="382"/>
      <c r="W18" s="384"/>
      <c r="X18" s="382"/>
      <c r="Y18" s="384"/>
      <c r="Z18" s="382"/>
      <c r="AA18" s="384"/>
      <c r="AB18" s="382"/>
      <c r="AC18" s="384"/>
      <c r="AD18" s="382"/>
      <c r="AE18" s="384"/>
      <c r="AF18" s="382"/>
      <c r="AG18" s="384"/>
      <c r="AH18" s="382"/>
      <c r="AI18" s="413"/>
      <c r="AJ18" s="382"/>
      <c r="AK18" s="384"/>
    </row>
    <row r="19" spans="3:37" s="1" customFormat="1" ht="13.5">
      <c r="C19" s="412" t="s">
        <v>133</v>
      </c>
      <c r="D19" s="637" t="s">
        <v>147</v>
      </c>
      <c r="E19" s="637"/>
      <c r="F19" s="637"/>
      <c r="G19" s="637"/>
      <c r="H19" s="638"/>
      <c r="I19" s="378">
        <f>-(IF('Output Mittelflussrechnung'!D14&lt;0,'Output Mittelflussrechnung'!D14,0)+IF('Output Mittelflussrechnung'!D17&lt;0,'Output Mittelflussrechnung'!D17,0))+'Output Planerfolgsrechnung'!D14</f>
        <v>0</v>
      </c>
      <c r="J19" s="379">
        <f t="shared" si="4"/>
        <v>0</v>
      </c>
      <c r="K19" s="18" t="str">
        <f t="shared" si="0"/>
        <v>ü</v>
      </c>
      <c r="L19" s="380">
        <f t="shared" si="5"/>
        <v>0</v>
      </c>
      <c r="M19" s="381">
        <f t="shared" si="1"/>
        <v>0</v>
      </c>
      <c r="N19" s="382"/>
      <c r="O19" s="384"/>
      <c r="P19" s="382"/>
      <c r="Q19" s="384"/>
      <c r="R19" s="382"/>
      <c r="S19" s="384"/>
      <c r="T19" s="382"/>
      <c r="U19" s="384"/>
      <c r="V19" s="382"/>
      <c r="W19" s="384"/>
      <c r="X19" s="382"/>
      <c r="Y19" s="384"/>
      <c r="Z19" s="382"/>
      <c r="AA19" s="384"/>
      <c r="AB19" s="382"/>
      <c r="AC19" s="384"/>
      <c r="AD19" s="382"/>
      <c r="AE19" s="384"/>
      <c r="AF19" s="382"/>
      <c r="AG19" s="384"/>
      <c r="AH19" s="382"/>
      <c r="AI19" s="413"/>
      <c r="AJ19" s="382"/>
      <c r="AK19" s="384"/>
    </row>
    <row r="20" spans="3:37" s="1" customFormat="1" ht="13.5">
      <c r="C20" s="412" t="s">
        <v>133</v>
      </c>
      <c r="D20" s="637" t="s">
        <v>135</v>
      </c>
      <c r="E20" s="637"/>
      <c r="F20" s="637"/>
      <c r="G20" s="637"/>
      <c r="H20" s="638"/>
      <c r="I20" s="378">
        <f>'Output Planerfolgsrechnung'!D20</f>
        <v>0</v>
      </c>
      <c r="J20" s="379">
        <f t="shared" si="4"/>
        <v>0</v>
      </c>
      <c r="K20" s="18" t="str">
        <f t="shared" si="0"/>
        <v>ü</v>
      </c>
      <c r="L20" s="380">
        <f t="shared" si="5"/>
        <v>0</v>
      </c>
      <c r="M20" s="381">
        <f t="shared" si="1"/>
        <v>0</v>
      </c>
      <c r="N20" s="382"/>
      <c r="O20" s="384"/>
      <c r="P20" s="382"/>
      <c r="Q20" s="384"/>
      <c r="R20" s="382"/>
      <c r="S20" s="384"/>
      <c r="T20" s="382"/>
      <c r="U20" s="384"/>
      <c r="V20" s="382"/>
      <c r="W20" s="384"/>
      <c r="X20" s="382"/>
      <c r="Y20" s="384"/>
      <c r="Z20" s="382"/>
      <c r="AA20" s="384"/>
      <c r="AB20" s="382"/>
      <c r="AC20" s="384"/>
      <c r="AD20" s="382"/>
      <c r="AE20" s="384"/>
      <c r="AF20" s="382"/>
      <c r="AG20" s="384"/>
      <c r="AH20" s="382"/>
      <c r="AI20" s="413"/>
      <c r="AJ20" s="382"/>
      <c r="AK20" s="384"/>
    </row>
    <row r="21" spans="3:37" s="1" customFormat="1" ht="13.5">
      <c r="C21" s="412" t="s">
        <v>133</v>
      </c>
      <c r="D21" s="637" t="s">
        <v>136</v>
      </c>
      <c r="E21" s="637"/>
      <c r="F21" s="637"/>
      <c r="G21" s="637"/>
      <c r="H21" s="638"/>
      <c r="I21" s="378">
        <f>'Output Planerfolgsrechnung'!D25</f>
        <v>0</v>
      </c>
      <c r="J21" s="379">
        <f t="shared" si="4"/>
        <v>0</v>
      </c>
      <c r="K21" s="18" t="str">
        <f t="shared" si="0"/>
        <v>ü</v>
      </c>
      <c r="L21" s="380">
        <f t="shared" si="5"/>
        <v>0</v>
      </c>
      <c r="M21" s="381">
        <f t="shared" si="1"/>
        <v>0</v>
      </c>
      <c r="N21" s="382"/>
      <c r="O21" s="384"/>
      <c r="P21" s="382"/>
      <c r="Q21" s="384"/>
      <c r="R21" s="382"/>
      <c r="S21" s="384"/>
      <c r="T21" s="382"/>
      <c r="U21" s="384"/>
      <c r="V21" s="382"/>
      <c r="W21" s="384"/>
      <c r="X21" s="382"/>
      <c r="Y21" s="384"/>
      <c r="Z21" s="382"/>
      <c r="AA21" s="384"/>
      <c r="AB21" s="382"/>
      <c r="AC21" s="384"/>
      <c r="AD21" s="382"/>
      <c r="AE21" s="384"/>
      <c r="AF21" s="382"/>
      <c r="AG21" s="384"/>
      <c r="AH21" s="382"/>
      <c r="AI21" s="413"/>
      <c r="AJ21" s="382"/>
      <c r="AK21" s="384"/>
    </row>
    <row r="22" spans="3:37" s="1" customFormat="1" ht="13.5">
      <c r="C22" s="412" t="s">
        <v>133</v>
      </c>
      <c r="D22" s="631"/>
      <c r="E22" s="631"/>
      <c r="F22" s="631"/>
      <c r="G22" s="631"/>
      <c r="H22" s="632"/>
      <c r="I22" s="378"/>
      <c r="J22" s="379">
        <f t="shared" si="4"/>
        <v>0</v>
      </c>
      <c r="K22" s="18" t="str">
        <f t="shared" si="0"/>
        <v>ü</v>
      </c>
      <c r="L22" s="380">
        <f t="shared" si="5"/>
        <v>0</v>
      </c>
      <c r="M22" s="381">
        <f t="shared" si="1"/>
        <v>0</v>
      </c>
      <c r="N22" s="382"/>
      <c r="O22" s="384"/>
      <c r="P22" s="382"/>
      <c r="Q22" s="384"/>
      <c r="R22" s="382"/>
      <c r="S22" s="384"/>
      <c r="T22" s="382"/>
      <c r="U22" s="384"/>
      <c r="V22" s="382"/>
      <c r="W22" s="384"/>
      <c r="X22" s="382"/>
      <c r="Y22" s="384"/>
      <c r="Z22" s="382"/>
      <c r="AA22" s="384"/>
      <c r="AB22" s="382"/>
      <c r="AC22" s="384"/>
      <c r="AD22" s="382"/>
      <c r="AE22" s="384"/>
      <c r="AF22" s="382"/>
      <c r="AG22" s="384"/>
      <c r="AH22" s="382"/>
      <c r="AI22" s="413"/>
      <c r="AJ22" s="382"/>
      <c r="AK22" s="384"/>
    </row>
    <row r="23" spans="3:37" s="1" customFormat="1" ht="13.5">
      <c r="C23" s="414" t="s">
        <v>133</v>
      </c>
      <c r="D23" s="633"/>
      <c r="E23" s="633"/>
      <c r="F23" s="633"/>
      <c r="G23" s="633"/>
      <c r="H23" s="634"/>
      <c r="I23" s="415"/>
      <c r="J23" s="416">
        <f t="shared" si="4"/>
        <v>0</v>
      </c>
      <c r="K23" s="22" t="str">
        <f t="shared" si="0"/>
        <v>ü</v>
      </c>
      <c r="L23" s="417">
        <f t="shared" si="5"/>
        <v>0</v>
      </c>
      <c r="M23" s="418">
        <f t="shared" si="1"/>
        <v>0</v>
      </c>
      <c r="N23" s="409"/>
      <c r="O23" s="410"/>
      <c r="P23" s="409"/>
      <c r="Q23" s="410"/>
      <c r="R23" s="409"/>
      <c r="S23" s="410"/>
      <c r="T23" s="409"/>
      <c r="U23" s="410"/>
      <c r="V23" s="409"/>
      <c r="W23" s="410"/>
      <c r="X23" s="409"/>
      <c r="Y23" s="410"/>
      <c r="Z23" s="409"/>
      <c r="AA23" s="410"/>
      <c r="AB23" s="409"/>
      <c r="AC23" s="410"/>
      <c r="AD23" s="409"/>
      <c r="AE23" s="410"/>
      <c r="AF23" s="409"/>
      <c r="AG23" s="410"/>
      <c r="AH23" s="409"/>
      <c r="AI23" s="411"/>
      <c r="AJ23" s="409"/>
      <c r="AK23" s="410"/>
    </row>
    <row r="24" spans="3:37" s="1" customFormat="1" ht="13.5">
      <c r="C24" s="393" t="s">
        <v>130</v>
      </c>
      <c r="D24" s="419" t="s">
        <v>137</v>
      </c>
      <c r="E24" s="419"/>
      <c r="F24" s="419"/>
      <c r="G24" s="419"/>
      <c r="H24" s="419"/>
      <c r="I24" s="394">
        <f t="shared" ref="I24:AK24" si="6">SUM(I15:I23)</f>
        <v>0</v>
      </c>
      <c r="J24" s="395">
        <f t="shared" si="6"/>
        <v>0</v>
      </c>
      <c r="K24" s="20" t="str">
        <f t="shared" si="0"/>
        <v>ü</v>
      </c>
      <c r="L24" s="420">
        <f t="shared" si="6"/>
        <v>0</v>
      </c>
      <c r="M24" s="421">
        <f t="shared" si="1"/>
        <v>0</v>
      </c>
      <c r="N24" s="398">
        <f t="shared" si="6"/>
        <v>0</v>
      </c>
      <c r="O24" s="400">
        <f t="shared" si="6"/>
        <v>0</v>
      </c>
      <c r="P24" s="398">
        <f t="shared" si="6"/>
        <v>0</v>
      </c>
      <c r="Q24" s="400">
        <f t="shared" si="6"/>
        <v>0</v>
      </c>
      <c r="R24" s="398">
        <f t="shared" si="6"/>
        <v>0</v>
      </c>
      <c r="S24" s="400">
        <f t="shared" si="6"/>
        <v>0</v>
      </c>
      <c r="T24" s="398">
        <f t="shared" si="6"/>
        <v>0</v>
      </c>
      <c r="U24" s="400">
        <f t="shared" si="6"/>
        <v>0</v>
      </c>
      <c r="V24" s="398">
        <f t="shared" si="6"/>
        <v>0</v>
      </c>
      <c r="W24" s="400">
        <f t="shared" si="6"/>
        <v>0</v>
      </c>
      <c r="X24" s="398">
        <f t="shared" si="6"/>
        <v>0</v>
      </c>
      <c r="Y24" s="400">
        <f t="shared" si="6"/>
        <v>0</v>
      </c>
      <c r="Z24" s="398">
        <f t="shared" si="6"/>
        <v>0</v>
      </c>
      <c r="AA24" s="400">
        <f t="shared" si="6"/>
        <v>0</v>
      </c>
      <c r="AB24" s="398">
        <f t="shared" si="6"/>
        <v>0</v>
      </c>
      <c r="AC24" s="400">
        <f t="shared" si="6"/>
        <v>0</v>
      </c>
      <c r="AD24" s="398">
        <f t="shared" si="6"/>
        <v>0</v>
      </c>
      <c r="AE24" s="400">
        <f t="shared" si="6"/>
        <v>0</v>
      </c>
      <c r="AF24" s="398">
        <f t="shared" si="6"/>
        <v>0</v>
      </c>
      <c r="AG24" s="400">
        <f t="shared" si="6"/>
        <v>0</v>
      </c>
      <c r="AH24" s="422">
        <f t="shared" si="6"/>
        <v>0</v>
      </c>
      <c r="AI24" s="423">
        <f t="shared" si="6"/>
        <v>0</v>
      </c>
      <c r="AJ24" s="398">
        <f t="shared" si="6"/>
        <v>0</v>
      </c>
      <c r="AK24" s="400">
        <f t="shared" si="6"/>
        <v>0</v>
      </c>
    </row>
    <row r="25" spans="3:37" s="1" customFormat="1" ht="13.5">
      <c r="C25" s="424" t="s">
        <v>130</v>
      </c>
      <c r="D25" s="619" t="s">
        <v>138</v>
      </c>
      <c r="E25" s="619"/>
      <c r="F25" s="619"/>
      <c r="G25" s="619"/>
      <c r="H25" s="620"/>
      <c r="I25" s="394">
        <f t="shared" ref="I25:AK25" si="7">I13-I24</f>
        <v>0</v>
      </c>
      <c r="J25" s="395">
        <f t="shared" si="7"/>
        <v>0</v>
      </c>
      <c r="K25" s="20" t="str">
        <f t="shared" si="0"/>
        <v>ü</v>
      </c>
      <c r="L25" s="425">
        <f t="shared" si="7"/>
        <v>0</v>
      </c>
      <c r="M25" s="426">
        <f t="shared" si="1"/>
        <v>0</v>
      </c>
      <c r="N25" s="427">
        <f t="shared" si="7"/>
        <v>0</v>
      </c>
      <c r="O25" s="428">
        <f t="shared" si="7"/>
        <v>0</v>
      </c>
      <c r="P25" s="427">
        <f t="shared" si="7"/>
        <v>0</v>
      </c>
      <c r="Q25" s="428">
        <f t="shared" si="7"/>
        <v>0</v>
      </c>
      <c r="R25" s="427">
        <f t="shared" si="7"/>
        <v>0</v>
      </c>
      <c r="S25" s="428">
        <f t="shared" si="7"/>
        <v>0</v>
      </c>
      <c r="T25" s="427">
        <f t="shared" si="7"/>
        <v>0</v>
      </c>
      <c r="U25" s="428">
        <f t="shared" si="7"/>
        <v>0</v>
      </c>
      <c r="V25" s="427">
        <f t="shared" si="7"/>
        <v>0</v>
      </c>
      <c r="W25" s="428">
        <f t="shared" si="7"/>
        <v>0</v>
      </c>
      <c r="X25" s="427">
        <f t="shared" si="7"/>
        <v>0</v>
      </c>
      <c r="Y25" s="428">
        <f t="shared" si="7"/>
        <v>0</v>
      </c>
      <c r="Z25" s="427">
        <f t="shared" si="7"/>
        <v>0</v>
      </c>
      <c r="AA25" s="428">
        <f t="shared" si="7"/>
        <v>0</v>
      </c>
      <c r="AB25" s="427">
        <f t="shared" si="7"/>
        <v>0</v>
      </c>
      <c r="AC25" s="428">
        <f t="shared" si="7"/>
        <v>0</v>
      </c>
      <c r="AD25" s="427">
        <f t="shared" si="7"/>
        <v>0</v>
      </c>
      <c r="AE25" s="428">
        <f t="shared" si="7"/>
        <v>0</v>
      </c>
      <c r="AF25" s="427">
        <f t="shared" si="7"/>
        <v>0</v>
      </c>
      <c r="AG25" s="428">
        <f t="shared" si="7"/>
        <v>0</v>
      </c>
      <c r="AH25" s="427">
        <f t="shared" si="7"/>
        <v>0</v>
      </c>
      <c r="AI25" s="429">
        <f t="shared" si="7"/>
        <v>0</v>
      </c>
      <c r="AJ25" s="427">
        <f t="shared" si="7"/>
        <v>0</v>
      </c>
      <c r="AK25" s="428">
        <f t="shared" si="7"/>
        <v>0</v>
      </c>
    </row>
    <row r="26" spans="3:37" s="1" customFormat="1" ht="13.5">
      <c r="C26" s="449"/>
      <c r="D26" s="621" t="s">
        <v>139</v>
      </c>
      <c r="E26" s="621"/>
      <c r="F26" s="621"/>
      <c r="G26" s="621"/>
      <c r="H26" s="622"/>
      <c r="I26" s="430">
        <f t="shared" ref="I26:AK26" si="8">+I14-I24</f>
        <v>0</v>
      </c>
      <c r="J26" s="363">
        <f t="shared" si="8"/>
        <v>0</v>
      </c>
      <c r="K26" s="26" t="str">
        <f t="shared" si="0"/>
        <v>ü</v>
      </c>
      <c r="L26" s="364">
        <f>+L14-L24</f>
        <v>0</v>
      </c>
      <c r="M26" s="365">
        <f t="shared" si="1"/>
        <v>0</v>
      </c>
      <c r="N26" s="362">
        <f t="shared" si="8"/>
        <v>0</v>
      </c>
      <c r="O26" s="404">
        <f t="shared" si="8"/>
        <v>0</v>
      </c>
      <c r="P26" s="362">
        <f t="shared" si="8"/>
        <v>0</v>
      </c>
      <c r="Q26" s="404">
        <f t="shared" si="8"/>
        <v>0</v>
      </c>
      <c r="R26" s="362">
        <f t="shared" si="8"/>
        <v>0</v>
      </c>
      <c r="S26" s="404">
        <f t="shared" si="8"/>
        <v>0</v>
      </c>
      <c r="T26" s="362">
        <f t="shared" si="8"/>
        <v>0</v>
      </c>
      <c r="U26" s="404">
        <f t="shared" si="8"/>
        <v>0</v>
      </c>
      <c r="V26" s="362">
        <f t="shared" si="8"/>
        <v>0</v>
      </c>
      <c r="W26" s="404">
        <f t="shared" si="8"/>
        <v>0</v>
      </c>
      <c r="X26" s="362">
        <f t="shared" si="8"/>
        <v>0</v>
      </c>
      <c r="Y26" s="404">
        <f t="shared" si="8"/>
        <v>0</v>
      </c>
      <c r="Z26" s="362">
        <f t="shared" si="8"/>
        <v>0</v>
      </c>
      <c r="AA26" s="404">
        <f t="shared" si="8"/>
        <v>0</v>
      </c>
      <c r="AB26" s="362">
        <f t="shared" si="8"/>
        <v>0</v>
      </c>
      <c r="AC26" s="404">
        <f t="shared" si="8"/>
        <v>0</v>
      </c>
      <c r="AD26" s="362">
        <f t="shared" si="8"/>
        <v>0</v>
      </c>
      <c r="AE26" s="404">
        <f t="shared" si="8"/>
        <v>0</v>
      </c>
      <c r="AF26" s="362">
        <f t="shared" si="8"/>
        <v>0</v>
      </c>
      <c r="AG26" s="404">
        <f t="shared" si="8"/>
        <v>0</v>
      </c>
      <c r="AH26" s="362">
        <f t="shared" si="8"/>
        <v>0</v>
      </c>
      <c r="AI26" s="403">
        <f t="shared" si="8"/>
        <v>0</v>
      </c>
      <c r="AJ26" s="362">
        <f t="shared" si="8"/>
        <v>0</v>
      </c>
      <c r="AK26" s="404">
        <f t="shared" si="8"/>
        <v>0</v>
      </c>
    </row>
    <row r="27" spans="3:37" s="1" customFormat="1" ht="13.5">
      <c r="C27" s="385" t="s">
        <v>129</v>
      </c>
      <c r="D27" s="635" t="s">
        <v>140</v>
      </c>
      <c r="E27" s="635"/>
      <c r="F27" s="635"/>
      <c r="G27" s="635"/>
      <c r="H27" s="636"/>
      <c r="I27" s="405">
        <f>'Input Geschäftsgang'!E55+'Input Geschäftsgang'!E62+'Input Geschäftsgang'!E69</f>
        <v>0</v>
      </c>
      <c r="J27" s="406">
        <f t="shared" ref="J27:J34" si="9">N27+P27+R27+T27+V27+X27+Z27+AB27+AD27+AF27+AH27+AJ27</f>
        <v>0</v>
      </c>
      <c r="K27" s="21" t="str">
        <f t="shared" si="0"/>
        <v>ü</v>
      </c>
      <c r="L27" s="407">
        <f t="shared" ref="L27:L34" si="10">O27+Q27+S27+U27+W27+Y27+AA27+AC27+AE27+AG27+AI27+AK27</f>
        <v>0</v>
      </c>
      <c r="M27" s="408">
        <f t="shared" si="1"/>
        <v>0</v>
      </c>
      <c r="N27" s="409"/>
      <c r="O27" s="410"/>
      <c r="P27" s="409"/>
      <c r="Q27" s="410"/>
      <c r="R27" s="409"/>
      <c r="S27" s="410"/>
      <c r="T27" s="409"/>
      <c r="U27" s="410"/>
      <c r="V27" s="409"/>
      <c r="W27" s="410"/>
      <c r="X27" s="409"/>
      <c r="Y27" s="410"/>
      <c r="Z27" s="409"/>
      <c r="AA27" s="410"/>
      <c r="AB27" s="409"/>
      <c r="AC27" s="410"/>
      <c r="AD27" s="409"/>
      <c r="AE27" s="410"/>
      <c r="AF27" s="409"/>
      <c r="AG27" s="410"/>
      <c r="AH27" s="409"/>
      <c r="AI27" s="410"/>
      <c r="AJ27" s="409"/>
      <c r="AK27" s="410"/>
    </row>
    <row r="28" spans="3:37" s="1" customFormat="1" ht="13.5">
      <c r="C28" s="377" t="s">
        <v>129</v>
      </c>
      <c r="D28" s="637" t="s">
        <v>151</v>
      </c>
      <c r="E28" s="637"/>
      <c r="F28" s="637"/>
      <c r="G28" s="637"/>
      <c r="H28" s="638"/>
      <c r="I28" s="378">
        <f>MAX('Output Mittelflussrechnung'!D30+'Output Mittelflussrechnung'!D29,0)</f>
        <v>0</v>
      </c>
      <c r="J28" s="379">
        <f t="shared" si="9"/>
        <v>0</v>
      </c>
      <c r="K28" s="18" t="str">
        <f t="shared" si="0"/>
        <v>ü</v>
      </c>
      <c r="L28" s="380">
        <f t="shared" si="10"/>
        <v>0</v>
      </c>
      <c r="M28" s="381">
        <f t="shared" si="1"/>
        <v>0</v>
      </c>
      <c r="N28" s="382"/>
      <c r="O28" s="384"/>
      <c r="P28" s="382"/>
      <c r="Q28" s="384"/>
      <c r="R28" s="382"/>
      <c r="S28" s="384"/>
      <c r="T28" s="382"/>
      <c r="U28" s="384"/>
      <c r="V28" s="382"/>
      <c r="W28" s="384"/>
      <c r="X28" s="382"/>
      <c r="Y28" s="384"/>
      <c r="Z28" s="382"/>
      <c r="AA28" s="384"/>
      <c r="AB28" s="382"/>
      <c r="AC28" s="384"/>
      <c r="AD28" s="382"/>
      <c r="AE28" s="384"/>
      <c r="AF28" s="382"/>
      <c r="AG28" s="384"/>
      <c r="AH28" s="382"/>
      <c r="AI28" s="384"/>
      <c r="AJ28" s="382"/>
      <c r="AK28" s="384"/>
    </row>
    <row r="29" spans="3:37" s="1" customFormat="1" ht="13.5">
      <c r="C29" s="377" t="s">
        <v>129</v>
      </c>
      <c r="D29" s="637" t="s">
        <v>141</v>
      </c>
      <c r="E29" s="637"/>
      <c r="F29" s="637"/>
      <c r="G29" s="637"/>
      <c r="H29" s="638"/>
      <c r="I29" s="378">
        <f>MAX('Output Mittelflussrechnung'!D33,0)</f>
        <v>0</v>
      </c>
      <c r="J29" s="379">
        <f t="shared" si="9"/>
        <v>0</v>
      </c>
      <c r="K29" s="18" t="str">
        <f t="shared" si="0"/>
        <v>ü</v>
      </c>
      <c r="L29" s="380">
        <f t="shared" si="10"/>
        <v>0</v>
      </c>
      <c r="M29" s="381">
        <f t="shared" si="1"/>
        <v>0</v>
      </c>
      <c r="N29" s="382"/>
      <c r="O29" s="384"/>
      <c r="P29" s="382"/>
      <c r="Q29" s="384"/>
      <c r="R29" s="382"/>
      <c r="S29" s="384"/>
      <c r="T29" s="382"/>
      <c r="U29" s="384"/>
      <c r="V29" s="382"/>
      <c r="W29" s="384"/>
      <c r="X29" s="382"/>
      <c r="Y29" s="384"/>
      <c r="Z29" s="382"/>
      <c r="AA29" s="384"/>
      <c r="AB29" s="382"/>
      <c r="AC29" s="384"/>
      <c r="AD29" s="382"/>
      <c r="AE29" s="384"/>
      <c r="AF29" s="382"/>
      <c r="AG29" s="384"/>
      <c r="AH29" s="382"/>
      <c r="AI29" s="384"/>
      <c r="AJ29" s="382"/>
      <c r="AK29" s="384"/>
    </row>
    <row r="30" spans="3:37" s="1" customFormat="1" ht="13.5">
      <c r="C30" s="412" t="s">
        <v>129</v>
      </c>
      <c r="D30" s="631"/>
      <c r="E30" s="631"/>
      <c r="F30" s="631"/>
      <c r="G30" s="631"/>
      <c r="H30" s="632"/>
      <c r="I30" s="378"/>
      <c r="J30" s="379">
        <f t="shared" si="9"/>
        <v>0</v>
      </c>
      <c r="K30" s="18" t="str">
        <f t="shared" si="0"/>
        <v>ü</v>
      </c>
      <c r="L30" s="380">
        <f t="shared" si="10"/>
        <v>0</v>
      </c>
      <c r="M30" s="381">
        <f t="shared" si="1"/>
        <v>0</v>
      </c>
      <c r="N30" s="382"/>
      <c r="O30" s="384"/>
      <c r="P30" s="382"/>
      <c r="Q30" s="384"/>
      <c r="R30" s="382"/>
      <c r="S30" s="384"/>
      <c r="T30" s="382"/>
      <c r="U30" s="384"/>
      <c r="V30" s="382"/>
      <c r="W30" s="384"/>
      <c r="X30" s="382"/>
      <c r="Y30" s="384"/>
      <c r="Z30" s="382"/>
      <c r="AA30" s="384"/>
      <c r="AB30" s="382"/>
      <c r="AC30" s="384"/>
      <c r="AD30" s="382"/>
      <c r="AE30" s="384"/>
      <c r="AF30" s="382"/>
      <c r="AG30" s="384"/>
      <c r="AH30" s="382"/>
      <c r="AI30" s="384"/>
      <c r="AJ30" s="382"/>
      <c r="AK30" s="384"/>
    </row>
    <row r="31" spans="3:37" s="1" customFormat="1" ht="13.5">
      <c r="C31" s="377" t="s">
        <v>133</v>
      </c>
      <c r="D31" s="637" t="s">
        <v>142</v>
      </c>
      <c r="E31" s="637"/>
      <c r="F31" s="637"/>
      <c r="G31" s="637"/>
      <c r="H31" s="638"/>
      <c r="I31" s="378">
        <f>-('Input Geschäftsgang'!E54+'Input Geschäftsgang'!E61+'Input Geschäftsgang'!E68)</f>
        <v>0</v>
      </c>
      <c r="J31" s="379">
        <f t="shared" si="9"/>
        <v>0</v>
      </c>
      <c r="K31" s="18" t="str">
        <f t="shared" si="0"/>
        <v>ü</v>
      </c>
      <c r="L31" s="380">
        <f t="shared" si="10"/>
        <v>0</v>
      </c>
      <c r="M31" s="381">
        <f t="shared" si="1"/>
        <v>0</v>
      </c>
      <c r="N31" s="382"/>
      <c r="O31" s="384"/>
      <c r="P31" s="382"/>
      <c r="Q31" s="384"/>
      <c r="R31" s="382"/>
      <c r="S31" s="384"/>
      <c r="T31" s="382"/>
      <c r="U31" s="384"/>
      <c r="V31" s="382"/>
      <c r="W31" s="384"/>
      <c r="X31" s="382"/>
      <c r="Y31" s="384"/>
      <c r="Z31" s="382"/>
      <c r="AA31" s="384"/>
      <c r="AB31" s="382"/>
      <c r="AC31" s="384"/>
      <c r="AD31" s="382"/>
      <c r="AE31" s="384"/>
      <c r="AF31" s="382"/>
      <c r="AG31" s="384"/>
      <c r="AH31" s="382"/>
      <c r="AI31" s="384"/>
      <c r="AJ31" s="382"/>
      <c r="AK31" s="384"/>
    </row>
    <row r="32" spans="3:37" s="1" customFormat="1" ht="13.5">
      <c r="C32" s="377" t="s">
        <v>133</v>
      </c>
      <c r="D32" s="637" t="s">
        <v>152</v>
      </c>
      <c r="E32" s="637"/>
      <c r="F32" s="637"/>
      <c r="G32" s="637"/>
      <c r="H32" s="638"/>
      <c r="I32" s="378">
        <f>-MIN('Output Mittelflussrechnung'!D30+'Output Mittelflussrechnung'!D29,0)</f>
        <v>0</v>
      </c>
      <c r="J32" s="379">
        <f t="shared" si="9"/>
        <v>0</v>
      </c>
      <c r="K32" s="18" t="str">
        <f t="shared" si="0"/>
        <v>ü</v>
      </c>
      <c r="L32" s="380">
        <f t="shared" si="10"/>
        <v>0</v>
      </c>
      <c r="M32" s="381">
        <f t="shared" si="1"/>
        <v>0</v>
      </c>
      <c r="N32" s="382"/>
      <c r="O32" s="384"/>
      <c r="P32" s="382"/>
      <c r="Q32" s="384"/>
      <c r="R32" s="382"/>
      <c r="S32" s="384"/>
      <c r="T32" s="382"/>
      <c r="U32" s="384"/>
      <c r="V32" s="382"/>
      <c r="W32" s="384"/>
      <c r="X32" s="382"/>
      <c r="Y32" s="384"/>
      <c r="Z32" s="382"/>
      <c r="AA32" s="384"/>
      <c r="AB32" s="382"/>
      <c r="AC32" s="384"/>
      <c r="AD32" s="382"/>
      <c r="AE32" s="384"/>
      <c r="AF32" s="382"/>
      <c r="AG32" s="384"/>
      <c r="AH32" s="382"/>
      <c r="AI32" s="384"/>
      <c r="AJ32" s="382"/>
      <c r="AK32" s="384"/>
    </row>
    <row r="33" spans="3:37" s="1" customFormat="1" ht="13.5">
      <c r="C33" s="377" t="s">
        <v>133</v>
      </c>
      <c r="D33" s="637" t="s">
        <v>149</v>
      </c>
      <c r="E33" s="637"/>
      <c r="F33" s="637"/>
      <c r="G33" s="637"/>
      <c r="H33" s="638"/>
      <c r="I33" s="378">
        <f>-MIN('Output Mittelflussrechnung'!D34,0)</f>
        <v>0</v>
      </c>
      <c r="J33" s="379">
        <f t="shared" si="9"/>
        <v>0</v>
      </c>
      <c r="K33" s="18" t="str">
        <f t="shared" si="0"/>
        <v>ü</v>
      </c>
      <c r="L33" s="380">
        <f t="shared" si="10"/>
        <v>0</v>
      </c>
      <c r="M33" s="381">
        <f t="shared" si="1"/>
        <v>0</v>
      </c>
      <c r="N33" s="382"/>
      <c r="O33" s="384"/>
      <c r="P33" s="382"/>
      <c r="Q33" s="384"/>
      <c r="R33" s="382"/>
      <c r="S33" s="384"/>
      <c r="T33" s="382"/>
      <c r="U33" s="384"/>
      <c r="V33" s="382"/>
      <c r="W33" s="384"/>
      <c r="X33" s="382"/>
      <c r="Y33" s="384"/>
      <c r="Z33" s="382"/>
      <c r="AA33" s="384"/>
      <c r="AB33" s="382"/>
      <c r="AC33" s="384"/>
      <c r="AD33" s="382"/>
      <c r="AE33" s="384"/>
      <c r="AF33" s="382"/>
      <c r="AG33" s="384"/>
      <c r="AH33" s="382"/>
      <c r="AI33" s="384"/>
      <c r="AJ33" s="382"/>
      <c r="AK33" s="384"/>
    </row>
    <row r="34" spans="3:37" s="1" customFormat="1" ht="13.5">
      <c r="C34" s="431" t="s">
        <v>133</v>
      </c>
      <c r="D34" s="629"/>
      <c r="E34" s="629"/>
      <c r="F34" s="629"/>
      <c r="G34" s="629"/>
      <c r="H34" s="630"/>
      <c r="I34" s="405"/>
      <c r="J34" s="406">
        <f t="shared" si="9"/>
        <v>0</v>
      </c>
      <c r="K34" s="21" t="str">
        <f t="shared" si="0"/>
        <v>ü</v>
      </c>
      <c r="L34" s="388">
        <f t="shared" si="10"/>
        <v>0</v>
      </c>
      <c r="M34" s="389">
        <f t="shared" si="1"/>
        <v>0</v>
      </c>
      <c r="N34" s="409"/>
      <c r="O34" s="410"/>
      <c r="P34" s="409"/>
      <c r="Q34" s="410"/>
      <c r="R34" s="409"/>
      <c r="S34" s="410"/>
      <c r="T34" s="409"/>
      <c r="U34" s="410"/>
      <c r="V34" s="409"/>
      <c r="W34" s="410"/>
      <c r="X34" s="409"/>
      <c r="Y34" s="410"/>
      <c r="Z34" s="409"/>
      <c r="AA34" s="410"/>
      <c r="AB34" s="409"/>
      <c r="AC34" s="410"/>
      <c r="AD34" s="409"/>
      <c r="AE34" s="410"/>
      <c r="AF34" s="409"/>
      <c r="AG34" s="410"/>
      <c r="AH34" s="409"/>
      <c r="AI34" s="410"/>
      <c r="AJ34" s="409"/>
      <c r="AK34" s="410"/>
    </row>
    <row r="35" spans="3:37" s="1" customFormat="1" ht="13.5">
      <c r="C35" s="432" t="s">
        <v>130</v>
      </c>
      <c r="D35" s="619" t="s">
        <v>143</v>
      </c>
      <c r="E35" s="619"/>
      <c r="F35" s="619"/>
      <c r="G35" s="619"/>
      <c r="H35" s="620"/>
      <c r="I35" s="394">
        <f>I25+SUM(I27:I29)-SUM(I31:I34)</f>
        <v>0</v>
      </c>
      <c r="J35" s="395">
        <f>J25+SUM(J27:J29)-SUM(J31:J34)</f>
        <v>0</v>
      </c>
      <c r="K35" s="20" t="str">
        <f t="shared" si="0"/>
        <v>ü</v>
      </c>
      <c r="L35" s="425">
        <f>L25+SUM(L27:L30)-SUM(L31:L34)</f>
        <v>0</v>
      </c>
      <c r="M35" s="426">
        <f t="shared" si="1"/>
        <v>0</v>
      </c>
      <c r="N35" s="427">
        <f t="shared" ref="N35:AK35" si="11">N25+SUM(N27:N30)-SUM(N31:N34)</f>
        <v>0</v>
      </c>
      <c r="O35" s="433">
        <f t="shared" si="11"/>
        <v>0</v>
      </c>
      <c r="P35" s="427">
        <f t="shared" si="11"/>
        <v>0</v>
      </c>
      <c r="Q35" s="433">
        <f t="shared" si="11"/>
        <v>0</v>
      </c>
      <c r="R35" s="427">
        <f t="shared" si="11"/>
        <v>0</v>
      </c>
      <c r="S35" s="433">
        <f t="shared" si="11"/>
        <v>0</v>
      </c>
      <c r="T35" s="427">
        <f t="shared" si="11"/>
        <v>0</v>
      </c>
      <c r="U35" s="433">
        <f t="shared" si="11"/>
        <v>0</v>
      </c>
      <c r="V35" s="427">
        <f t="shared" si="11"/>
        <v>0</v>
      </c>
      <c r="W35" s="433">
        <f t="shared" si="11"/>
        <v>0</v>
      </c>
      <c r="X35" s="427">
        <f t="shared" si="11"/>
        <v>0</v>
      </c>
      <c r="Y35" s="433">
        <f t="shared" si="11"/>
        <v>0</v>
      </c>
      <c r="Z35" s="427">
        <f t="shared" si="11"/>
        <v>0</v>
      </c>
      <c r="AA35" s="433">
        <f t="shared" si="11"/>
        <v>0</v>
      </c>
      <c r="AB35" s="427">
        <f t="shared" si="11"/>
        <v>0</v>
      </c>
      <c r="AC35" s="433">
        <f t="shared" si="11"/>
        <v>0</v>
      </c>
      <c r="AD35" s="427">
        <f t="shared" si="11"/>
        <v>0</v>
      </c>
      <c r="AE35" s="433">
        <f t="shared" si="11"/>
        <v>0</v>
      </c>
      <c r="AF35" s="427">
        <f t="shared" si="11"/>
        <v>0</v>
      </c>
      <c r="AG35" s="433">
        <f t="shared" si="11"/>
        <v>0</v>
      </c>
      <c r="AH35" s="427">
        <f t="shared" si="11"/>
        <v>0</v>
      </c>
      <c r="AI35" s="433">
        <f t="shared" si="11"/>
        <v>0</v>
      </c>
      <c r="AJ35" s="427">
        <f t="shared" si="11"/>
        <v>0</v>
      </c>
      <c r="AK35" s="428">
        <f t="shared" si="11"/>
        <v>0</v>
      </c>
    </row>
    <row r="36" spans="3:37" s="1" customFormat="1" ht="13.5">
      <c r="C36" s="449"/>
      <c r="D36" s="621" t="s">
        <v>144</v>
      </c>
      <c r="E36" s="621"/>
      <c r="F36" s="621"/>
      <c r="G36" s="621"/>
      <c r="H36" s="622"/>
      <c r="I36" s="362">
        <f>+I26+SUM(I27:I29)-SUM(I31:I34)</f>
        <v>0</v>
      </c>
      <c r="J36" s="363">
        <f>+J26+SUM(J27:J29)-SUM(J31:J34)</f>
        <v>0</v>
      </c>
      <c r="K36" s="26" t="str">
        <f t="shared" si="0"/>
        <v>ü</v>
      </c>
      <c r="L36" s="364">
        <f>+L26+SUM(L27:L30)-SUM(L31:L34)</f>
        <v>0</v>
      </c>
      <c r="M36" s="365">
        <f t="shared" si="1"/>
        <v>0</v>
      </c>
      <c r="N36" s="362">
        <f t="shared" ref="N36:AK36" si="12">+N26+SUM(N27:N30)-SUM(N31:N34)</f>
        <v>0</v>
      </c>
      <c r="O36" s="402">
        <f t="shared" si="12"/>
        <v>0</v>
      </c>
      <c r="P36" s="362">
        <f t="shared" si="12"/>
        <v>0</v>
      </c>
      <c r="Q36" s="402">
        <f t="shared" si="12"/>
        <v>0</v>
      </c>
      <c r="R36" s="362">
        <f t="shared" si="12"/>
        <v>0</v>
      </c>
      <c r="S36" s="402">
        <f t="shared" si="12"/>
        <v>0</v>
      </c>
      <c r="T36" s="362">
        <f t="shared" si="12"/>
        <v>0</v>
      </c>
      <c r="U36" s="402">
        <f t="shared" si="12"/>
        <v>0</v>
      </c>
      <c r="V36" s="362">
        <f t="shared" si="12"/>
        <v>0</v>
      </c>
      <c r="W36" s="402">
        <f t="shared" si="12"/>
        <v>0</v>
      </c>
      <c r="X36" s="362">
        <f t="shared" si="12"/>
        <v>0</v>
      </c>
      <c r="Y36" s="402">
        <f t="shared" si="12"/>
        <v>0</v>
      </c>
      <c r="Z36" s="362">
        <f t="shared" si="12"/>
        <v>0</v>
      </c>
      <c r="AA36" s="402">
        <f t="shared" si="12"/>
        <v>0</v>
      </c>
      <c r="AB36" s="362">
        <f t="shared" si="12"/>
        <v>0</v>
      </c>
      <c r="AC36" s="402">
        <f t="shared" si="12"/>
        <v>0</v>
      </c>
      <c r="AD36" s="362">
        <f t="shared" si="12"/>
        <v>0</v>
      </c>
      <c r="AE36" s="402">
        <f t="shared" si="12"/>
        <v>0</v>
      </c>
      <c r="AF36" s="362">
        <f t="shared" si="12"/>
        <v>0</v>
      </c>
      <c r="AG36" s="402">
        <f t="shared" si="12"/>
        <v>0</v>
      </c>
      <c r="AH36" s="362">
        <f t="shared" si="12"/>
        <v>0</v>
      </c>
      <c r="AI36" s="402">
        <f t="shared" si="12"/>
        <v>0</v>
      </c>
      <c r="AJ36" s="362">
        <f>I36</f>
        <v>0</v>
      </c>
      <c r="AK36" s="404">
        <f t="shared" si="12"/>
        <v>0</v>
      </c>
    </row>
    <row r="37" spans="3:37" s="1" customFormat="1" ht="14.25" thickBot="1">
      <c r="C37" s="434" t="s">
        <v>133</v>
      </c>
      <c r="D37" s="623" t="s">
        <v>150</v>
      </c>
      <c r="E37" s="623"/>
      <c r="F37" s="623"/>
      <c r="G37" s="623"/>
      <c r="H37" s="624"/>
      <c r="I37" s="435">
        <f>'Input Eröffnungsbilanz'!$K$13</f>
        <v>0</v>
      </c>
      <c r="J37" s="436">
        <f>N37</f>
        <v>0</v>
      </c>
      <c r="K37" s="24" t="str">
        <f t="shared" si="0"/>
        <v>ü</v>
      </c>
      <c r="L37" s="437">
        <f>N37</f>
        <v>0</v>
      </c>
      <c r="M37" s="438">
        <f t="shared" si="1"/>
        <v>0</v>
      </c>
      <c r="N37" s="439"/>
      <c r="O37" s="440"/>
      <c r="P37" s="439">
        <f t="shared" ref="P37:AK37" si="13">+N37</f>
        <v>0</v>
      </c>
      <c r="Q37" s="440">
        <f t="shared" si="13"/>
        <v>0</v>
      </c>
      <c r="R37" s="439">
        <f t="shared" si="13"/>
        <v>0</v>
      </c>
      <c r="S37" s="440">
        <f t="shared" si="13"/>
        <v>0</v>
      </c>
      <c r="T37" s="439">
        <f t="shared" si="13"/>
        <v>0</v>
      </c>
      <c r="U37" s="440">
        <f t="shared" si="13"/>
        <v>0</v>
      </c>
      <c r="V37" s="439">
        <f t="shared" si="13"/>
        <v>0</v>
      </c>
      <c r="W37" s="440">
        <f t="shared" si="13"/>
        <v>0</v>
      </c>
      <c r="X37" s="439">
        <f t="shared" si="13"/>
        <v>0</v>
      </c>
      <c r="Y37" s="440">
        <f t="shared" si="13"/>
        <v>0</v>
      </c>
      <c r="Z37" s="439">
        <f t="shared" si="13"/>
        <v>0</v>
      </c>
      <c r="AA37" s="440">
        <f t="shared" si="13"/>
        <v>0</v>
      </c>
      <c r="AB37" s="439">
        <f t="shared" si="13"/>
        <v>0</v>
      </c>
      <c r="AC37" s="440">
        <f t="shared" si="13"/>
        <v>0</v>
      </c>
      <c r="AD37" s="439">
        <f t="shared" si="13"/>
        <v>0</v>
      </c>
      <c r="AE37" s="440">
        <f t="shared" si="13"/>
        <v>0</v>
      </c>
      <c r="AF37" s="439">
        <f t="shared" si="13"/>
        <v>0</v>
      </c>
      <c r="AG37" s="440">
        <f t="shared" si="13"/>
        <v>0</v>
      </c>
      <c r="AH37" s="439">
        <f t="shared" si="13"/>
        <v>0</v>
      </c>
      <c r="AI37" s="440">
        <f t="shared" si="13"/>
        <v>0</v>
      </c>
      <c r="AJ37" s="435">
        <f>I37</f>
        <v>0</v>
      </c>
      <c r="AK37" s="440">
        <f t="shared" si="13"/>
        <v>0</v>
      </c>
    </row>
    <row r="38" spans="3:37" s="1" customFormat="1" ht="15.75" thickBot="1">
      <c r="C38" s="441" t="s">
        <v>130</v>
      </c>
      <c r="D38" s="625" t="s">
        <v>145</v>
      </c>
      <c r="E38" s="625"/>
      <c r="F38" s="625"/>
      <c r="G38" s="625"/>
      <c r="H38" s="626"/>
      <c r="I38" s="442">
        <f t="shared" ref="I38:AI38" si="14">I36-I37</f>
        <v>0</v>
      </c>
      <c r="J38" s="443">
        <f t="shared" si="14"/>
        <v>0</v>
      </c>
      <c r="K38" s="25" t="str">
        <f t="shared" si="0"/>
        <v>ü</v>
      </c>
      <c r="L38" s="444">
        <f t="shared" si="14"/>
        <v>0</v>
      </c>
      <c r="M38" s="445" t="s">
        <v>45</v>
      </c>
      <c r="N38" s="442">
        <f t="shared" si="14"/>
        <v>0</v>
      </c>
      <c r="O38" s="446">
        <f t="shared" si="14"/>
        <v>0</v>
      </c>
      <c r="P38" s="442">
        <f t="shared" si="14"/>
        <v>0</v>
      </c>
      <c r="Q38" s="446">
        <f t="shared" si="14"/>
        <v>0</v>
      </c>
      <c r="R38" s="442">
        <f t="shared" si="14"/>
        <v>0</v>
      </c>
      <c r="S38" s="446">
        <f t="shared" si="14"/>
        <v>0</v>
      </c>
      <c r="T38" s="442">
        <f t="shared" si="14"/>
        <v>0</v>
      </c>
      <c r="U38" s="446">
        <f t="shared" si="14"/>
        <v>0</v>
      </c>
      <c r="V38" s="442">
        <f t="shared" si="14"/>
        <v>0</v>
      </c>
      <c r="W38" s="446">
        <f t="shared" si="14"/>
        <v>0</v>
      </c>
      <c r="X38" s="442">
        <f t="shared" si="14"/>
        <v>0</v>
      </c>
      <c r="Y38" s="446">
        <f t="shared" si="14"/>
        <v>0</v>
      </c>
      <c r="Z38" s="442">
        <f t="shared" si="14"/>
        <v>0</v>
      </c>
      <c r="AA38" s="446">
        <f t="shared" si="14"/>
        <v>0</v>
      </c>
      <c r="AB38" s="442">
        <f t="shared" si="14"/>
        <v>0</v>
      </c>
      <c r="AC38" s="446">
        <f t="shared" si="14"/>
        <v>0</v>
      </c>
      <c r="AD38" s="442">
        <f t="shared" si="14"/>
        <v>0</v>
      </c>
      <c r="AE38" s="446">
        <f t="shared" si="14"/>
        <v>0</v>
      </c>
      <c r="AF38" s="442">
        <f t="shared" si="14"/>
        <v>0</v>
      </c>
      <c r="AG38" s="446">
        <f t="shared" si="14"/>
        <v>0</v>
      </c>
      <c r="AH38" s="442">
        <f t="shared" si="14"/>
        <v>0</v>
      </c>
      <c r="AI38" s="446">
        <f t="shared" si="14"/>
        <v>0</v>
      </c>
      <c r="AJ38" s="442">
        <f>I38</f>
        <v>0</v>
      </c>
      <c r="AK38" s="446">
        <f>AK36-AK37</f>
        <v>0</v>
      </c>
    </row>
    <row r="39" spans="3:37" s="1" customFormat="1" ht="12.75" customHeight="1">
      <c r="D39" s="27"/>
      <c r="E39" s="28"/>
      <c r="F39" s="27"/>
      <c r="G39" s="28"/>
      <c r="H39" s="29"/>
      <c r="K39" s="352"/>
      <c r="L39" s="352"/>
      <c r="M39" s="353"/>
      <c r="O39" s="29"/>
      <c r="AJ39" s="627" t="str">
        <f>IF(AJ8+AJ35=AJ36,"","Fehler: Die Summe aller Monatsvorgaben stimmt nicht mit der Jahresvorgabe überein!")</f>
        <v/>
      </c>
    </row>
    <row r="40" spans="3:37" s="1" customFormat="1" ht="14.25">
      <c r="D40" s="27"/>
      <c r="E40" s="28"/>
      <c r="F40" s="27"/>
      <c r="G40" s="28"/>
      <c r="H40" s="29"/>
      <c r="K40" s="352"/>
      <c r="L40" s="352"/>
      <c r="M40" s="353"/>
      <c r="O40" s="29"/>
      <c r="AJ40" s="628"/>
    </row>
    <row r="41" spans="3:37" s="1" customFormat="1" ht="14.25">
      <c r="D41" s="27"/>
      <c r="E41" s="28"/>
      <c r="F41" s="27"/>
      <c r="G41" s="28"/>
      <c r="H41" s="29"/>
      <c r="K41" s="352"/>
      <c r="L41" s="352"/>
      <c r="M41" s="353"/>
      <c r="O41" s="29"/>
      <c r="AJ41" s="628"/>
    </row>
    <row r="42" spans="3:37" s="1" customFormat="1" ht="14.25">
      <c r="D42" s="27"/>
      <c r="E42" s="28"/>
      <c r="F42" s="27"/>
      <c r="G42" s="28"/>
      <c r="H42" s="29"/>
      <c r="K42" s="352"/>
      <c r="L42" s="352"/>
      <c r="M42" s="353"/>
      <c r="O42" s="29"/>
      <c r="AJ42" s="628"/>
    </row>
    <row r="43" spans="3:37" s="1" customFormat="1" ht="14.25">
      <c r="D43" s="27"/>
      <c r="E43" s="28"/>
      <c r="F43" s="27"/>
      <c r="G43" s="28"/>
      <c r="H43" s="29"/>
      <c r="K43" s="352"/>
      <c r="L43" s="352"/>
      <c r="M43" s="353"/>
      <c r="O43" s="29"/>
      <c r="AJ43" s="628"/>
    </row>
    <row r="44" spans="3:37" s="1" customFormat="1" ht="14.25">
      <c r="D44" s="27"/>
      <c r="E44" s="28"/>
      <c r="F44" s="27"/>
      <c r="G44" s="28"/>
      <c r="H44" s="29"/>
      <c r="K44" s="352"/>
      <c r="L44" s="352"/>
      <c r="M44" s="353"/>
      <c r="O44" s="29"/>
      <c r="AJ44" s="628"/>
    </row>
    <row r="45" spans="3:37" s="1" customFormat="1" ht="14.25">
      <c r="D45" s="27"/>
      <c r="E45" s="28"/>
      <c r="F45" s="27"/>
      <c r="G45" s="28"/>
      <c r="H45" s="29"/>
      <c r="K45" s="352"/>
      <c r="L45" s="352"/>
      <c r="M45" s="353"/>
      <c r="O45" s="29"/>
      <c r="AJ45" s="628"/>
    </row>
    <row r="46" spans="3:37" s="1" customFormat="1" ht="14.25">
      <c r="D46" s="27"/>
      <c r="E46" s="28"/>
      <c r="F46" s="27"/>
      <c r="G46" s="28"/>
      <c r="H46" s="29"/>
      <c r="K46" s="352"/>
      <c r="L46" s="352"/>
      <c r="M46" s="353"/>
      <c r="O46" s="29"/>
    </row>
    <row r="47" spans="3:37" s="1" customFormat="1" ht="14.25">
      <c r="D47" s="27"/>
      <c r="E47" s="28"/>
      <c r="F47" s="27"/>
      <c r="G47" s="28"/>
      <c r="H47" s="29"/>
      <c r="K47" s="352"/>
      <c r="L47" s="352"/>
      <c r="M47" s="353"/>
      <c r="O47" s="29"/>
    </row>
    <row r="48" spans="3:37" s="1" customFormat="1" ht="14.25">
      <c r="D48" s="27"/>
      <c r="E48" s="28"/>
      <c r="F48" s="27"/>
      <c r="G48" s="28"/>
      <c r="H48" s="29"/>
      <c r="K48" s="352"/>
      <c r="L48" s="352"/>
      <c r="M48" s="353"/>
      <c r="O48" s="29"/>
    </row>
    <row r="49" spans="4:15" s="1" customFormat="1" ht="14.25">
      <c r="D49" s="27"/>
      <c r="E49" s="28"/>
      <c r="F49" s="27"/>
      <c r="G49" s="28"/>
      <c r="H49" s="29"/>
      <c r="K49" s="352"/>
      <c r="L49" s="352"/>
      <c r="M49" s="353"/>
      <c r="O49" s="29"/>
    </row>
    <row r="50" spans="4:15" s="1" customFormat="1" ht="14.25">
      <c r="D50" s="27"/>
      <c r="E50" s="28"/>
      <c r="F50" s="27"/>
      <c r="G50" s="28"/>
      <c r="H50" s="29"/>
      <c r="K50" s="352"/>
      <c r="L50" s="352"/>
      <c r="M50" s="353"/>
      <c r="O50" s="29"/>
    </row>
    <row r="51" spans="4:15" s="1" customFormat="1" ht="14.25">
      <c r="D51" s="27"/>
      <c r="E51" s="28"/>
      <c r="F51" s="27"/>
      <c r="G51" s="28"/>
      <c r="H51" s="29"/>
      <c r="K51" s="352"/>
      <c r="L51" s="352"/>
      <c r="M51" s="353"/>
      <c r="O51" s="29"/>
    </row>
    <row r="52" spans="4:15" s="1" customFormat="1" ht="14.25">
      <c r="D52" s="27"/>
      <c r="E52" s="28"/>
      <c r="F52" s="27"/>
      <c r="G52" s="28"/>
      <c r="H52" s="29"/>
      <c r="K52" s="352"/>
      <c r="L52" s="352"/>
      <c r="M52" s="353"/>
      <c r="O52" s="29"/>
    </row>
    <row r="53" spans="4:15" s="1" customFormat="1" ht="14.25">
      <c r="D53" s="27"/>
      <c r="E53" s="28"/>
      <c r="F53" s="27"/>
      <c r="G53" s="28"/>
      <c r="H53" s="29"/>
      <c r="K53" s="352"/>
      <c r="L53" s="352"/>
      <c r="M53" s="353"/>
      <c r="O53" s="29"/>
    </row>
    <row r="54" spans="4:15" s="1" customFormat="1" ht="14.25">
      <c r="D54" s="27"/>
      <c r="E54" s="28"/>
      <c r="F54" s="27"/>
      <c r="G54" s="28"/>
      <c r="H54" s="29"/>
      <c r="K54" s="352"/>
      <c r="L54" s="352"/>
      <c r="M54" s="353"/>
      <c r="O54" s="29"/>
    </row>
    <row r="55" spans="4:15" s="1" customFormat="1" ht="14.25">
      <c r="D55" s="27"/>
      <c r="E55" s="28"/>
      <c r="F55" s="27"/>
      <c r="G55" s="28"/>
      <c r="H55" s="29"/>
      <c r="K55" s="352"/>
      <c r="L55" s="352"/>
      <c r="M55" s="353"/>
      <c r="O55" s="29"/>
    </row>
    <row r="56" spans="4:15" s="1" customFormat="1" ht="14.25">
      <c r="D56" s="27"/>
      <c r="E56" s="28"/>
      <c r="F56" s="27"/>
      <c r="G56" s="28"/>
      <c r="H56" s="29"/>
      <c r="K56" s="352"/>
      <c r="L56" s="352"/>
      <c r="M56" s="353"/>
      <c r="O56" s="29"/>
    </row>
    <row r="57" spans="4:15" s="1" customFormat="1" ht="14.25">
      <c r="D57" s="27"/>
      <c r="E57" s="28"/>
      <c r="F57" s="27"/>
      <c r="G57" s="28"/>
      <c r="H57" s="29"/>
      <c r="K57" s="352"/>
      <c r="L57" s="352"/>
      <c r="M57" s="353"/>
      <c r="O57" s="29"/>
    </row>
    <row r="58" spans="4:15" s="1" customFormat="1" ht="14.25">
      <c r="D58" s="27"/>
      <c r="E58" s="28"/>
      <c r="F58" s="27"/>
      <c r="G58" s="28"/>
      <c r="H58" s="29"/>
      <c r="K58" s="352"/>
      <c r="L58" s="352"/>
      <c r="M58" s="353"/>
      <c r="O58" s="29"/>
    </row>
    <row r="59" spans="4:15" s="1" customFormat="1" ht="14.25">
      <c r="D59" s="27"/>
      <c r="E59" s="28"/>
      <c r="F59" s="27"/>
      <c r="G59" s="28"/>
      <c r="H59" s="29"/>
      <c r="K59" s="352"/>
      <c r="L59" s="352"/>
      <c r="M59" s="353"/>
      <c r="O59" s="29"/>
    </row>
    <row r="60" spans="4:15" s="1" customFormat="1" ht="14.25">
      <c r="D60" s="27"/>
      <c r="E60" s="28"/>
      <c r="F60" s="27"/>
      <c r="G60" s="28"/>
      <c r="H60" s="29"/>
      <c r="K60" s="352"/>
      <c r="L60" s="352"/>
      <c r="M60" s="353"/>
      <c r="O60" s="29"/>
    </row>
    <row r="61" spans="4:15" s="1" customFormat="1" ht="14.25">
      <c r="D61" s="27"/>
      <c r="E61" s="28"/>
      <c r="F61" s="27"/>
      <c r="G61" s="28"/>
      <c r="H61" s="29"/>
      <c r="K61" s="352"/>
      <c r="L61" s="352"/>
      <c r="M61" s="353"/>
      <c r="O61" s="29"/>
    </row>
    <row r="62" spans="4:15" s="1" customFormat="1" ht="14.25">
      <c r="D62" s="27"/>
      <c r="E62" s="28"/>
      <c r="F62" s="27"/>
      <c r="G62" s="28"/>
      <c r="H62" s="29"/>
      <c r="K62" s="352"/>
      <c r="L62" s="352"/>
      <c r="M62" s="353"/>
      <c r="O62" s="29"/>
    </row>
    <row r="63" spans="4:15" s="1" customFormat="1" ht="14.25">
      <c r="D63" s="27"/>
      <c r="E63" s="28"/>
      <c r="F63" s="27"/>
      <c r="G63" s="28"/>
      <c r="H63" s="29"/>
      <c r="K63" s="352"/>
      <c r="L63" s="352"/>
      <c r="M63" s="353"/>
      <c r="O63" s="29"/>
    </row>
    <row r="64" spans="4:15" s="1" customFormat="1" ht="14.25">
      <c r="D64" s="27"/>
      <c r="E64" s="28"/>
      <c r="F64" s="27"/>
      <c r="G64" s="28"/>
      <c r="H64" s="29"/>
      <c r="K64" s="352"/>
      <c r="L64" s="352"/>
      <c r="M64" s="353"/>
      <c r="O64" s="29"/>
    </row>
    <row r="65" spans="4:15" s="1" customFormat="1" ht="14.25">
      <c r="D65" s="27"/>
      <c r="E65" s="28"/>
      <c r="F65" s="27"/>
      <c r="G65" s="28"/>
      <c r="H65" s="29"/>
      <c r="K65" s="352"/>
      <c r="L65" s="352"/>
      <c r="M65" s="353"/>
      <c r="O65" s="29"/>
    </row>
    <row r="66" spans="4:15" s="1" customFormat="1" ht="14.25">
      <c r="D66" s="27"/>
      <c r="E66" s="28"/>
      <c r="F66" s="27"/>
      <c r="G66" s="28"/>
      <c r="H66" s="29"/>
      <c r="K66" s="352"/>
      <c r="L66" s="352"/>
      <c r="M66" s="353"/>
      <c r="O66" s="29"/>
    </row>
    <row r="67" spans="4:15" s="1" customFormat="1" ht="14.25">
      <c r="D67" s="27"/>
      <c r="E67" s="28"/>
      <c r="F67" s="27"/>
      <c r="G67" s="28"/>
      <c r="H67" s="29"/>
      <c r="K67" s="352"/>
      <c r="L67" s="352"/>
      <c r="M67" s="353"/>
      <c r="O67" s="29"/>
    </row>
    <row r="68" spans="4:15" s="1" customFormat="1" ht="14.25">
      <c r="D68" s="27"/>
      <c r="E68" s="28"/>
      <c r="F68" s="27"/>
      <c r="G68" s="28"/>
      <c r="H68" s="29"/>
      <c r="K68" s="352"/>
      <c r="L68" s="352"/>
      <c r="M68" s="353"/>
      <c r="O68" s="29"/>
    </row>
    <row r="69" spans="4:15" s="1" customFormat="1" ht="14.25">
      <c r="D69" s="27"/>
      <c r="E69" s="28"/>
      <c r="F69" s="27"/>
      <c r="G69" s="28"/>
      <c r="H69" s="29"/>
      <c r="K69" s="352"/>
      <c r="L69" s="352"/>
      <c r="M69" s="353"/>
      <c r="O69" s="29"/>
    </row>
    <row r="70" spans="4:15" s="1" customFormat="1" ht="14.25">
      <c r="D70" s="27"/>
      <c r="E70" s="28"/>
      <c r="F70" s="27"/>
      <c r="G70" s="28"/>
      <c r="H70" s="29"/>
      <c r="K70" s="352"/>
      <c r="L70" s="352"/>
      <c r="M70" s="353"/>
      <c r="O70" s="29"/>
    </row>
    <row r="71" spans="4:15" s="1" customFormat="1" ht="14.25">
      <c r="D71" s="27"/>
      <c r="E71" s="28"/>
      <c r="F71" s="27"/>
      <c r="G71" s="28"/>
      <c r="H71" s="29"/>
      <c r="K71" s="352"/>
      <c r="L71" s="352"/>
      <c r="M71" s="353"/>
      <c r="O71" s="29"/>
    </row>
    <row r="72" spans="4:15" s="1" customFormat="1" ht="14.25">
      <c r="D72" s="27"/>
      <c r="E72" s="28"/>
      <c r="F72" s="27"/>
      <c r="G72" s="28"/>
      <c r="H72" s="29"/>
      <c r="K72" s="352"/>
      <c r="L72" s="352"/>
      <c r="M72" s="353"/>
      <c r="O72" s="29"/>
    </row>
    <row r="73" spans="4:15" s="1" customFormat="1" ht="14.25">
      <c r="D73" s="27"/>
      <c r="E73" s="28"/>
      <c r="F73" s="27"/>
      <c r="G73" s="28"/>
      <c r="H73" s="29"/>
      <c r="K73" s="352"/>
      <c r="L73" s="352"/>
      <c r="M73" s="353"/>
      <c r="O73" s="29"/>
    </row>
    <row r="74" spans="4:15" s="1" customFormat="1" ht="14.25">
      <c r="D74" s="27"/>
      <c r="E74" s="28"/>
      <c r="F74" s="27"/>
      <c r="G74" s="28"/>
      <c r="H74" s="29"/>
      <c r="K74" s="352"/>
      <c r="L74" s="352"/>
      <c r="M74" s="353"/>
      <c r="O74" s="29"/>
    </row>
    <row r="75" spans="4:15" s="1" customFormat="1" ht="14.25">
      <c r="D75" s="27"/>
      <c r="E75" s="28"/>
      <c r="F75" s="27"/>
      <c r="G75" s="28"/>
      <c r="H75" s="29"/>
      <c r="K75" s="352"/>
      <c r="L75" s="352"/>
      <c r="M75" s="353"/>
      <c r="O75" s="29"/>
    </row>
    <row r="76" spans="4:15" s="1" customFormat="1" ht="14.25">
      <c r="D76" s="27"/>
      <c r="E76" s="28"/>
      <c r="F76" s="27"/>
      <c r="G76" s="28"/>
      <c r="H76" s="29"/>
      <c r="K76" s="352"/>
      <c r="L76" s="352"/>
      <c r="M76" s="353"/>
      <c r="O76" s="29"/>
    </row>
    <row r="77" spans="4:15" s="1" customFormat="1" ht="14.25">
      <c r="D77" s="27"/>
      <c r="E77" s="28"/>
      <c r="F77" s="27"/>
      <c r="G77" s="28"/>
      <c r="H77" s="29"/>
      <c r="K77" s="352"/>
      <c r="L77" s="352"/>
      <c r="M77" s="353"/>
      <c r="O77" s="29"/>
    </row>
    <row r="78" spans="4:15" s="1" customFormat="1" ht="14.25">
      <c r="D78" s="27"/>
      <c r="E78" s="28"/>
      <c r="F78" s="27"/>
      <c r="G78" s="28"/>
      <c r="H78" s="29"/>
      <c r="K78" s="352"/>
      <c r="L78" s="352"/>
      <c r="M78" s="353"/>
      <c r="O78" s="29"/>
    </row>
    <row r="79" spans="4:15" s="1" customFormat="1" ht="14.25">
      <c r="D79" s="27"/>
      <c r="E79" s="28"/>
      <c r="F79" s="27"/>
      <c r="G79" s="28"/>
      <c r="H79" s="29"/>
      <c r="K79" s="352"/>
      <c r="L79" s="352"/>
      <c r="M79" s="353"/>
      <c r="O79" s="29"/>
    </row>
    <row r="80" spans="4:15" s="1" customFormat="1" ht="14.25">
      <c r="D80" s="27"/>
      <c r="E80" s="28"/>
      <c r="F80" s="27"/>
      <c r="G80" s="28"/>
      <c r="H80" s="29"/>
      <c r="K80" s="352"/>
      <c r="L80" s="352"/>
      <c r="M80" s="353"/>
      <c r="O80" s="29"/>
    </row>
    <row r="81" spans="4:15" s="1" customFormat="1" ht="14.25">
      <c r="D81" s="27"/>
      <c r="E81" s="28"/>
      <c r="F81" s="27"/>
      <c r="G81" s="28"/>
      <c r="H81" s="29"/>
      <c r="K81" s="352"/>
      <c r="L81" s="352"/>
      <c r="M81" s="353"/>
      <c r="O81" s="29"/>
    </row>
    <row r="82" spans="4:15" s="1" customFormat="1" ht="14.25">
      <c r="D82" s="27"/>
      <c r="E82" s="28"/>
      <c r="F82" s="27"/>
      <c r="G82" s="28"/>
      <c r="H82" s="29"/>
      <c r="K82" s="352"/>
      <c r="L82" s="352"/>
      <c r="M82" s="353"/>
      <c r="O82" s="29"/>
    </row>
    <row r="83" spans="4:15" s="1" customFormat="1" ht="14.25">
      <c r="D83" s="27"/>
      <c r="E83" s="28"/>
      <c r="F83" s="27"/>
      <c r="G83" s="28"/>
      <c r="H83" s="29"/>
      <c r="K83" s="352"/>
      <c r="L83" s="352"/>
      <c r="M83" s="353"/>
      <c r="O83" s="29"/>
    </row>
    <row r="84" spans="4:15" s="1" customFormat="1" ht="14.25">
      <c r="D84" s="27"/>
      <c r="E84" s="28"/>
      <c r="F84" s="27"/>
      <c r="G84" s="28"/>
      <c r="H84" s="29"/>
      <c r="K84" s="352"/>
      <c r="L84" s="352"/>
      <c r="M84" s="353"/>
      <c r="O84" s="29"/>
    </row>
    <row r="85" spans="4:15" s="1" customFormat="1" ht="14.25">
      <c r="D85" s="27"/>
      <c r="E85" s="28"/>
      <c r="F85" s="27"/>
      <c r="G85" s="28"/>
      <c r="H85" s="29"/>
      <c r="K85" s="352"/>
      <c r="L85" s="352"/>
      <c r="M85" s="353"/>
      <c r="O85" s="29"/>
    </row>
    <row r="86" spans="4:15" s="1" customFormat="1" ht="14.25">
      <c r="D86" s="27"/>
      <c r="E86" s="28"/>
      <c r="F86" s="27"/>
      <c r="G86" s="28"/>
      <c r="H86" s="29"/>
      <c r="K86" s="352"/>
      <c r="L86" s="352"/>
      <c r="M86" s="353"/>
      <c r="O86" s="29"/>
    </row>
    <row r="87" spans="4:15" s="1" customFormat="1" ht="14.25">
      <c r="D87" s="27"/>
      <c r="E87" s="28"/>
      <c r="F87" s="27"/>
      <c r="G87" s="28"/>
      <c r="H87" s="29"/>
      <c r="K87" s="352"/>
      <c r="L87" s="352"/>
      <c r="M87" s="353"/>
      <c r="O87" s="29"/>
    </row>
    <row r="88" spans="4:15" s="1" customFormat="1" ht="14.25">
      <c r="D88" s="27"/>
      <c r="E88" s="28"/>
      <c r="F88" s="27"/>
      <c r="G88" s="28"/>
      <c r="H88" s="29"/>
      <c r="K88" s="352"/>
      <c r="L88" s="352"/>
      <c r="M88" s="353"/>
      <c r="O88" s="29"/>
    </row>
    <row r="89" spans="4:15" s="1" customFormat="1" ht="14.25">
      <c r="D89" s="27"/>
      <c r="E89" s="28"/>
      <c r="F89" s="27"/>
      <c r="G89" s="28"/>
      <c r="H89" s="29"/>
      <c r="K89" s="352"/>
      <c r="L89" s="352"/>
      <c r="M89" s="353"/>
      <c r="O89" s="29"/>
    </row>
    <row r="90" spans="4:15" s="1" customFormat="1" ht="14.25">
      <c r="D90" s="27"/>
      <c r="E90" s="28"/>
      <c r="F90" s="27"/>
      <c r="G90" s="28"/>
      <c r="H90" s="29"/>
      <c r="K90" s="352"/>
      <c r="L90" s="352"/>
      <c r="M90" s="353"/>
      <c r="O90" s="29"/>
    </row>
    <row r="91" spans="4:15" s="1" customFormat="1" ht="14.25">
      <c r="D91" s="27"/>
      <c r="E91" s="28"/>
      <c r="F91" s="27"/>
      <c r="G91" s="28"/>
      <c r="H91" s="29"/>
      <c r="K91" s="352"/>
      <c r="L91" s="352"/>
      <c r="M91" s="353"/>
      <c r="O91" s="29"/>
    </row>
    <row r="92" spans="4:15" s="1" customFormat="1" ht="14.25">
      <c r="D92" s="27"/>
      <c r="E92" s="28"/>
      <c r="F92" s="27"/>
      <c r="G92" s="28"/>
      <c r="H92" s="29"/>
      <c r="K92" s="352"/>
      <c r="L92" s="352"/>
      <c r="M92" s="353"/>
      <c r="O92" s="29"/>
    </row>
    <row r="93" spans="4:15" s="1" customFormat="1" ht="14.25">
      <c r="D93" s="27"/>
      <c r="E93" s="28"/>
      <c r="F93" s="27"/>
      <c r="G93" s="28"/>
      <c r="H93" s="29"/>
      <c r="K93" s="352"/>
      <c r="L93" s="352"/>
      <c r="M93" s="353"/>
      <c r="O93" s="29"/>
    </row>
    <row r="94" spans="4:15" s="1" customFormat="1" ht="14.25">
      <c r="D94" s="27"/>
      <c r="E94" s="28"/>
      <c r="F94" s="27"/>
      <c r="G94" s="28"/>
      <c r="H94" s="29"/>
      <c r="K94" s="352"/>
      <c r="L94" s="352"/>
      <c r="M94" s="353"/>
      <c r="O94" s="29"/>
    </row>
    <row r="95" spans="4:15" s="1" customFormat="1" ht="14.25">
      <c r="D95" s="27"/>
      <c r="E95" s="28"/>
      <c r="F95" s="27"/>
      <c r="G95" s="28"/>
      <c r="H95" s="29"/>
      <c r="K95" s="352"/>
      <c r="L95" s="352"/>
      <c r="M95" s="353"/>
      <c r="O95" s="29"/>
    </row>
    <row r="96" spans="4:15" s="1" customFormat="1" ht="14.25">
      <c r="D96" s="27"/>
      <c r="E96" s="28"/>
      <c r="F96" s="27"/>
      <c r="G96" s="28"/>
      <c r="H96" s="29"/>
      <c r="K96" s="352"/>
      <c r="L96" s="352"/>
      <c r="M96" s="353"/>
      <c r="O96" s="29"/>
    </row>
    <row r="97" spans="4:15" s="1" customFormat="1" ht="14.25">
      <c r="D97" s="27"/>
      <c r="E97" s="28"/>
      <c r="F97" s="27"/>
      <c r="G97" s="28"/>
      <c r="H97" s="29"/>
      <c r="K97" s="352"/>
      <c r="L97" s="352"/>
      <c r="M97" s="353"/>
      <c r="O97" s="29"/>
    </row>
    <row r="98" spans="4:15" s="1" customFormat="1" ht="14.25">
      <c r="D98" s="27"/>
      <c r="E98" s="28"/>
      <c r="F98" s="27"/>
      <c r="G98" s="28"/>
      <c r="H98" s="29"/>
      <c r="K98" s="352"/>
      <c r="L98" s="352"/>
      <c r="M98" s="353"/>
      <c r="O98" s="29"/>
    </row>
    <row r="99" spans="4:15" s="1" customFormat="1" ht="14.25">
      <c r="D99" s="27"/>
      <c r="E99" s="28"/>
      <c r="F99" s="27"/>
      <c r="G99" s="28"/>
      <c r="H99" s="29"/>
      <c r="K99" s="352"/>
      <c r="L99" s="352"/>
      <c r="M99" s="353"/>
      <c r="O99" s="29"/>
    </row>
    <row r="100" spans="4:15" s="1" customFormat="1" ht="14.25">
      <c r="D100" s="27"/>
      <c r="E100" s="28"/>
      <c r="F100" s="27"/>
      <c r="G100" s="28"/>
      <c r="H100" s="29"/>
      <c r="K100" s="352"/>
      <c r="L100" s="352"/>
      <c r="M100" s="353"/>
      <c r="O100" s="29"/>
    </row>
    <row r="101" spans="4:15" s="1" customFormat="1" ht="14.25">
      <c r="D101" s="27"/>
      <c r="E101" s="28"/>
      <c r="F101" s="27"/>
      <c r="G101" s="28"/>
      <c r="H101" s="29"/>
      <c r="K101" s="352"/>
      <c r="L101" s="352"/>
      <c r="M101" s="353"/>
      <c r="O101" s="29"/>
    </row>
    <row r="102" spans="4:15" s="1" customFormat="1" ht="14.25">
      <c r="D102" s="27"/>
      <c r="E102" s="28"/>
      <c r="F102" s="27"/>
      <c r="G102" s="28"/>
      <c r="H102" s="29"/>
      <c r="K102" s="352"/>
      <c r="L102" s="352"/>
      <c r="M102" s="353"/>
      <c r="O102" s="29"/>
    </row>
    <row r="103" spans="4:15" s="1" customFormat="1" ht="14.25">
      <c r="D103" s="27"/>
      <c r="E103" s="28"/>
      <c r="F103" s="27"/>
      <c r="G103" s="28"/>
      <c r="H103" s="29"/>
      <c r="K103" s="352"/>
      <c r="L103" s="352"/>
      <c r="M103" s="353"/>
      <c r="O103" s="29"/>
    </row>
    <row r="104" spans="4:15" s="1" customFormat="1" ht="14.25">
      <c r="D104" s="27"/>
      <c r="E104" s="28"/>
      <c r="F104" s="27"/>
      <c r="G104" s="28"/>
      <c r="H104" s="29"/>
      <c r="K104" s="352"/>
      <c r="L104" s="352"/>
      <c r="M104" s="353"/>
      <c r="O104" s="29"/>
    </row>
    <row r="105" spans="4:15" s="1" customFormat="1" ht="14.25">
      <c r="D105" s="27"/>
      <c r="E105" s="28"/>
      <c r="F105" s="27"/>
      <c r="G105" s="28"/>
      <c r="H105" s="29"/>
      <c r="K105" s="352"/>
      <c r="L105" s="352"/>
      <c r="M105" s="353"/>
      <c r="O105" s="29"/>
    </row>
    <row r="106" spans="4:15" s="1" customFormat="1" ht="14.25">
      <c r="D106" s="27"/>
      <c r="E106" s="28"/>
      <c r="F106" s="27"/>
      <c r="G106" s="28"/>
      <c r="H106" s="29"/>
      <c r="K106" s="352"/>
      <c r="L106" s="352"/>
      <c r="M106" s="353"/>
      <c r="O106" s="29"/>
    </row>
    <row r="107" spans="4:15" s="1" customFormat="1" ht="14.25">
      <c r="D107" s="27"/>
      <c r="E107" s="28"/>
      <c r="F107" s="27"/>
      <c r="G107" s="28"/>
      <c r="H107" s="29"/>
      <c r="K107" s="352"/>
      <c r="L107" s="352"/>
      <c r="M107" s="353"/>
      <c r="O107" s="29"/>
    </row>
    <row r="108" spans="4:15" s="1" customFormat="1" ht="14.25">
      <c r="D108" s="27"/>
      <c r="E108" s="28"/>
      <c r="F108" s="27"/>
      <c r="G108" s="28"/>
      <c r="H108" s="29"/>
      <c r="K108" s="352"/>
      <c r="L108" s="352"/>
      <c r="M108" s="353"/>
      <c r="O108" s="29"/>
    </row>
    <row r="109" spans="4:15" s="1" customFormat="1" ht="14.25">
      <c r="D109" s="27"/>
      <c r="E109" s="28"/>
      <c r="F109" s="27"/>
      <c r="G109" s="28"/>
      <c r="H109" s="29"/>
      <c r="K109" s="352"/>
      <c r="L109" s="352"/>
      <c r="M109" s="353"/>
      <c r="O109" s="29"/>
    </row>
    <row r="110" spans="4:15" s="1" customFormat="1" ht="14.25">
      <c r="D110" s="27"/>
      <c r="E110" s="28"/>
      <c r="F110" s="27"/>
      <c r="G110" s="28"/>
      <c r="H110" s="29"/>
      <c r="K110" s="352"/>
      <c r="L110" s="352"/>
      <c r="M110" s="353"/>
      <c r="O110" s="29"/>
    </row>
    <row r="111" spans="4:15" s="1" customFormat="1" ht="14.25">
      <c r="D111" s="27"/>
      <c r="E111" s="28"/>
      <c r="F111" s="27"/>
      <c r="G111" s="28"/>
      <c r="H111" s="29"/>
      <c r="K111" s="352"/>
      <c r="L111" s="352"/>
      <c r="M111" s="353"/>
      <c r="O111" s="29"/>
    </row>
    <row r="112" spans="4:15" s="1" customFormat="1" ht="14.25">
      <c r="D112" s="27"/>
      <c r="E112" s="28"/>
      <c r="F112" s="27"/>
      <c r="G112" s="28"/>
      <c r="H112" s="29"/>
      <c r="K112" s="352"/>
      <c r="L112" s="352"/>
      <c r="M112" s="353"/>
      <c r="O112" s="29"/>
    </row>
    <row r="113" spans="4:15" s="1" customFormat="1" ht="14.25">
      <c r="D113" s="27"/>
      <c r="E113" s="28"/>
      <c r="F113" s="27"/>
      <c r="G113" s="28"/>
      <c r="H113" s="29"/>
      <c r="K113" s="352"/>
      <c r="L113" s="352"/>
      <c r="M113" s="353"/>
      <c r="O113" s="29"/>
    </row>
    <row r="114" spans="4:15" s="1" customFormat="1" ht="14.25">
      <c r="D114" s="27"/>
      <c r="E114" s="28"/>
      <c r="F114" s="27"/>
      <c r="G114" s="28"/>
      <c r="H114" s="29"/>
      <c r="K114" s="352"/>
      <c r="L114" s="352"/>
      <c r="M114" s="353"/>
      <c r="O114" s="29"/>
    </row>
    <row r="115" spans="4:15" s="1" customFormat="1" ht="14.25">
      <c r="D115" s="27"/>
      <c r="E115" s="28"/>
      <c r="F115" s="27"/>
      <c r="G115" s="28"/>
      <c r="H115" s="29"/>
      <c r="K115" s="352"/>
      <c r="L115" s="352"/>
      <c r="M115" s="353"/>
      <c r="O115" s="29"/>
    </row>
    <row r="116" spans="4:15" s="1" customFormat="1" ht="14.25">
      <c r="D116" s="27"/>
      <c r="E116" s="28"/>
      <c r="F116" s="27"/>
      <c r="G116" s="28"/>
      <c r="H116" s="29"/>
      <c r="K116" s="352"/>
      <c r="L116" s="352"/>
      <c r="M116" s="353"/>
      <c r="O116" s="29"/>
    </row>
    <row r="117" spans="4:15" s="1" customFormat="1" ht="14.25">
      <c r="D117" s="27"/>
      <c r="E117" s="28"/>
      <c r="F117" s="27"/>
      <c r="G117" s="28"/>
      <c r="H117" s="29"/>
      <c r="K117" s="352"/>
      <c r="L117" s="352"/>
      <c r="M117" s="353"/>
      <c r="O117" s="29"/>
    </row>
    <row r="118" spans="4:15" s="1" customFormat="1" ht="14.25">
      <c r="D118" s="27"/>
      <c r="E118" s="28"/>
      <c r="F118" s="27"/>
      <c r="G118" s="28"/>
      <c r="H118" s="29"/>
      <c r="K118" s="352"/>
      <c r="L118" s="352"/>
      <c r="M118" s="353"/>
      <c r="O118" s="29"/>
    </row>
    <row r="119" spans="4:15" s="1" customFormat="1" ht="14.25">
      <c r="D119" s="27"/>
      <c r="E119" s="28"/>
      <c r="F119" s="27"/>
      <c r="G119" s="28"/>
      <c r="H119" s="29"/>
      <c r="K119" s="352"/>
      <c r="L119" s="352"/>
      <c r="M119" s="353"/>
      <c r="O119" s="29"/>
    </row>
    <row r="120" spans="4:15" s="1" customFormat="1" ht="14.25">
      <c r="D120" s="27"/>
      <c r="E120" s="28"/>
      <c r="F120" s="27"/>
      <c r="G120" s="28"/>
      <c r="H120" s="29"/>
      <c r="K120" s="352"/>
      <c r="L120" s="352"/>
      <c r="M120" s="353"/>
      <c r="O120" s="29"/>
    </row>
    <row r="121" spans="4:15" s="1" customFormat="1" ht="14.25">
      <c r="D121" s="27"/>
      <c r="E121" s="28"/>
      <c r="F121" s="27"/>
      <c r="G121" s="28"/>
      <c r="H121" s="29"/>
      <c r="K121" s="352"/>
      <c r="L121" s="352"/>
      <c r="M121" s="353"/>
      <c r="O121" s="29"/>
    </row>
    <row r="122" spans="4:15" s="1" customFormat="1" ht="14.25">
      <c r="D122" s="27"/>
      <c r="E122" s="28"/>
      <c r="F122" s="27"/>
      <c r="G122" s="28"/>
      <c r="H122" s="29"/>
      <c r="K122" s="352"/>
      <c r="L122" s="352"/>
      <c r="M122" s="353"/>
      <c r="O122" s="29"/>
    </row>
    <row r="123" spans="4:15" s="1" customFormat="1" ht="14.25">
      <c r="D123" s="27"/>
      <c r="E123" s="28"/>
      <c r="F123" s="27"/>
      <c r="G123" s="28"/>
      <c r="H123" s="29"/>
      <c r="K123" s="352"/>
      <c r="L123" s="352"/>
      <c r="M123" s="353"/>
      <c r="O123" s="29"/>
    </row>
    <row r="124" spans="4:15" s="1" customFormat="1" ht="14.25">
      <c r="D124" s="27"/>
      <c r="E124" s="28"/>
      <c r="F124" s="27"/>
      <c r="G124" s="28"/>
      <c r="H124" s="29"/>
      <c r="K124" s="352"/>
      <c r="L124" s="352"/>
      <c r="M124" s="353"/>
      <c r="O124" s="29"/>
    </row>
    <row r="125" spans="4:15" s="1" customFormat="1" ht="14.25">
      <c r="D125" s="27"/>
      <c r="E125" s="28"/>
      <c r="F125" s="27"/>
      <c r="G125" s="28"/>
      <c r="H125" s="29"/>
      <c r="K125" s="352"/>
      <c r="L125" s="352"/>
      <c r="M125" s="353"/>
      <c r="O125" s="29"/>
    </row>
    <row r="126" spans="4:15" s="1" customFormat="1" ht="14.25">
      <c r="D126" s="27"/>
      <c r="E126" s="28"/>
      <c r="F126" s="27"/>
      <c r="G126" s="28"/>
      <c r="H126" s="29"/>
      <c r="K126" s="352"/>
      <c r="L126" s="352"/>
      <c r="M126" s="353"/>
      <c r="O126" s="29"/>
    </row>
    <row r="127" spans="4:15" s="1" customFormat="1" ht="14.25">
      <c r="D127" s="27"/>
      <c r="E127" s="28"/>
      <c r="F127" s="27"/>
      <c r="G127" s="28"/>
      <c r="H127" s="29"/>
      <c r="K127" s="352"/>
      <c r="L127" s="352"/>
      <c r="M127" s="353"/>
      <c r="O127" s="29"/>
    </row>
    <row r="128" spans="4:15" s="1" customFormat="1" ht="14.25">
      <c r="D128" s="27"/>
      <c r="E128" s="28"/>
      <c r="F128" s="27"/>
      <c r="G128" s="28"/>
      <c r="H128" s="29"/>
      <c r="K128" s="352"/>
      <c r="L128" s="352"/>
      <c r="M128" s="353"/>
      <c r="O128" s="29"/>
    </row>
    <row r="129" spans="4:15" s="1" customFormat="1" ht="14.25">
      <c r="D129" s="27"/>
      <c r="E129" s="28"/>
      <c r="F129" s="27"/>
      <c r="G129" s="28"/>
      <c r="H129" s="29"/>
      <c r="K129" s="352"/>
      <c r="L129" s="352"/>
      <c r="M129" s="353"/>
      <c r="O129" s="29"/>
    </row>
    <row r="130" spans="4:15" s="1" customFormat="1" ht="14.25">
      <c r="D130" s="27"/>
      <c r="E130" s="28"/>
      <c r="F130" s="27"/>
      <c r="G130" s="28"/>
      <c r="H130" s="29"/>
      <c r="K130" s="352"/>
      <c r="L130" s="352"/>
      <c r="M130" s="353"/>
      <c r="O130" s="29"/>
    </row>
    <row r="131" spans="4:15" s="1" customFormat="1" ht="14.25">
      <c r="D131" s="27"/>
      <c r="E131" s="28"/>
      <c r="F131" s="27"/>
      <c r="G131" s="28"/>
      <c r="H131" s="29"/>
      <c r="K131" s="352"/>
      <c r="L131" s="352"/>
      <c r="M131" s="353"/>
      <c r="O131" s="29"/>
    </row>
    <row r="132" spans="4:15" s="1" customFormat="1" ht="14.25">
      <c r="D132" s="27"/>
      <c r="E132" s="28"/>
      <c r="F132" s="27"/>
      <c r="G132" s="28"/>
      <c r="H132" s="29"/>
      <c r="K132" s="352"/>
      <c r="L132" s="352"/>
      <c r="M132" s="353"/>
      <c r="O132" s="29"/>
    </row>
    <row r="133" spans="4:15" s="1" customFormat="1" ht="14.25">
      <c r="D133" s="27"/>
      <c r="E133" s="28"/>
      <c r="F133" s="27"/>
      <c r="G133" s="28"/>
      <c r="H133" s="29"/>
      <c r="K133" s="352"/>
      <c r="L133" s="352"/>
      <c r="M133" s="353"/>
      <c r="O133" s="29"/>
    </row>
    <row r="134" spans="4:15" s="1" customFormat="1" ht="14.25">
      <c r="D134" s="27"/>
      <c r="E134" s="28"/>
      <c r="F134" s="27"/>
      <c r="G134" s="28"/>
      <c r="H134" s="29"/>
      <c r="K134" s="352"/>
      <c r="L134" s="352"/>
      <c r="M134" s="353"/>
      <c r="O134" s="29"/>
    </row>
    <row r="135" spans="4:15" s="1" customFormat="1" ht="14.25">
      <c r="D135" s="27"/>
      <c r="E135" s="28"/>
      <c r="F135" s="27"/>
      <c r="G135" s="28"/>
      <c r="H135" s="29"/>
      <c r="K135" s="352"/>
      <c r="L135" s="352"/>
      <c r="M135" s="353"/>
      <c r="O135" s="29"/>
    </row>
    <row r="136" spans="4:15" s="1" customFormat="1" ht="14.25">
      <c r="D136" s="27"/>
      <c r="E136" s="28"/>
      <c r="F136" s="27"/>
      <c r="G136" s="28"/>
      <c r="H136" s="29"/>
      <c r="K136" s="352"/>
      <c r="L136" s="352"/>
      <c r="M136" s="353"/>
      <c r="O136" s="29"/>
    </row>
    <row r="137" spans="4:15" s="1" customFormat="1" ht="14.25">
      <c r="D137" s="27"/>
      <c r="E137" s="28"/>
      <c r="F137" s="27"/>
      <c r="G137" s="28"/>
      <c r="H137" s="29"/>
      <c r="K137" s="352"/>
      <c r="L137" s="352"/>
      <c r="M137" s="353"/>
      <c r="O137" s="29"/>
    </row>
    <row r="138" spans="4:15" s="1" customFormat="1" ht="14.25">
      <c r="D138" s="27"/>
      <c r="E138" s="28"/>
      <c r="F138" s="27"/>
      <c r="G138" s="28"/>
      <c r="H138" s="29"/>
      <c r="K138" s="352"/>
      <c r="L138" s="352"/>
      <c r="M138" s="353"/>
      <c r="O138" s="29"/>
    </row>
    <row r="139" spans="4:15" s="1" customFormat="1" ht="14.25">
      <c r="D139" s="27"/>
      <c r="E139" s="28"/>
      <c r="F139" s="27"/>
      <c r="G139" s="28"/>
      <c r="H139" s="29"/>
      <c r="K139" s="352"/>
      <c r="L139" s="352"/>
      <c r="M139" s="353"/>
      <c r="O139" s="29"/>
    </row>
    <row r="140" spans="4:15" s="1" customFormat="1" ht="14.25">
      <c r="D140" s="27"/>
      <c r="E140" s="28"/>
      <c r="F140" s="27"/>
      <c r="G140" s="28"/>
      <c r="H140" s="29"/>
      <c r="K140" s="352"/>
      <c r="L140" s="352"/>
      <c r="M140" s="353"/>
      <c r="O140" s="29"/>
    </row>
    <row r="141" spans="4:15" s="1" customFormat="1" ht="14.25">
      <c r="D141" s="27"/>
      <c r="E141" s="28"/>
      <c r="F141" s="27"/>
      <c r="G141" s="28"/>
      <c r="H141" s="29"/>
      <c r="K141" s="352"/>
      <c r="L141" s="352"/>
      <c r="M141" s="353"/>
      <c r="O141" s="29"/>
    </row>
    <row r="142" spans="4:15" s="1" customFormat="1" ht="14.25">
      <c r="D142" s="27"/>
      <c r="E142" s="28"/>
      <c r="F142" s="27"/>
      <c r="G142" s="28"/>
      <c r="H142" s="29"/>
      <c r="K142" s="352"/>
      <c r="L142" s="352"/>
      <c r="M142" s="353"/>
      <c r="O142" s="29"/>
    </row>
    <row r="143" spans="4:15" s="1" customFormat="1" ht="14.25">
      <c r="D143" s="27"/>
      <c r="E143" s="28"/>
      <c r="F143" s="27"/>
      <c r="G143" s="28"/>
      <c r="H143" s="29"/>
      <c r="K143" s="352"/>
      <c r="L143" s="352"/>
      <c r="M143" s="353"/>
      <c r="O143" s="29"/>
    </row>
    <row r="144" spans="4:15" s="1" customFormat="1" ht="14.25">
      <c r="D144" s="27"/>
      <c r="E144" s="28"/>
      <c r="F144" s="27"/>
      <c r="G144" s="28"/>
      <c r="H144" s="29"/>
      <c r="K144" s="352"/>
      <c r="L144" s="352"/>
      <c r="M144" s="353"/>
      <c r="O144" s="29"/>
    </row>
    <row r="145" spans="4:15" s="1" customFormat="1" ht="14.25">
      <c r="D145" s="27"/>
      <c r="E145" s="28"/>
      <c r="F145" s="27"/>
      <c r="G145" s="28"/>
      <c r="H145" s="29"/>
      <c r="K145" s="352"/>
      <c r="L145" s="352"/>
      <c r="M145" s="353"/>
      <c r="O145" s="29"/>
    </row>
    <row r="146" spans="4:15" s="1" customFormat="1" ht="14.25">
      <c r="D146" s="27"/>
      <c r="E146" s="28"/>
      <c r="F146" s="27"/>
      <c r="G146" s="28"/>
      <c r="H146" s="29"/>
      <c r="K146" s="352"/>
      <c r="L146" s="352"/>
      <c r="M146" s="353"/>
      <c r="O146" s="29"/>
    </row>
    <row r="147" spans="4:15" s="1" customFormat="1" ht="14.25">
      <c r="D147" s="27"/>
      <c r="E147" s="28"/>
      <c r="F147" s="27"/>
      <c r="G147" s="28"/>
      <c r="H147" s="29"/>
      <c r="K147" s="352"/>
      <c r="L147" s="352"/>
      <c r="M147" s="353"/>
      <c r="O147" s="29"/>
    </row>
    <row r="148" spans="4:15" s="1" customFormat="1" ht="14.25">
      <c r="D148" s="27"/>
      <c r="E148" s="28"/>
      <c r="F148" s="27"/>
      <c r="G148" s="28"/>
      <c r="H148" s="29"/>
      <c r="K148" s="352"/>
      <c r="L148" s="352"/>
      <c r="M148" s="353"/>
      <c r="O148" s="29"/>
    </row>
    <row r="149" spans="4:15" s="1" customFormat="1" ht="14.25">
      <c r="D149" s="27"/>
      <c r="E149" s="28"/>
      <c r="F149" s="27"/>
      <c r="G149" s="28"/>
      <c r="H149" s="29"/>
      <c r="K149" s="352"/>
      <c r="L149" s="352"/>
      <c r="M149" s="353"/>
      <c r="O149" s="29"/>
    </row>
    <row r="150" spans="4:15" s="1" customFormat="1" ht="14.25">
      <c r="D150" s="27"/>
      <c r="E150" s="28"/>
      <c r="F150" s="27"/>
      <c r="G150" s="28"/>
      <c r="H150" s="29"/>
      <c r="K150" s="352"/>
      <c r="L150" s="352"/>
      <c r="M150" s="353"/>
      <c r="O150" s="29"/>
    </row>
    <row r="151" spans="4:15" s="1" customFormat="1" ht="14.25">
      <c r="D151" s="27"/>
      <c r="E151" s="28"/>
      <c r="F151" s="27"/>
      <c r="G151" s="28"/>
      <c r="H151" s="29"/>
      <c r="K151" s="352"/>
      <c r="L151" s="352"/>
      <c r="M151" s="353"/>
      <c r="O151" s="29"/>
    </row>
    <row r="152" spans="4:15" s="1" customFormat="1" ht="14.25">
      <c r="D152" s="27"/>
      <c r="E152" s="28"/>
      <c r="F152" s="27"/>
      <c r="G152" s="28"/>
      <c r="H152" s="29"/>
      <c r="K152" s="352"/>
      <c r="L152" s="352"/>
      <c r="M152" s="353"/>
      <c r="O152" s="29"/>
    </row>
    <row r="153" spans="4:15" s="1" customFormat="1" ht="14.25">
      <c r="D153" s="27"/>
      <c r="E153" s="28"/>
      <c r="F153" s="27"/>
      <c r="G153" s="28"/>
      <c r="H153" s="29"/>
      <c r="K153" s="352"/>
      <c r="L153" s="352"/>
      <c r="M153" s="353"/>
      <c r="O153" s="29"/>
    </row>
    <row r="154" spans="4:15" s="1" customFormat="1" ht="14.25">
      <c r="D154" s="27"/>
      <c r="E154" s="28"/>
      <c r="F154" s="27"/>
      <c r="G154" s="28"/>
      <c r="H154" s="29"/>
      <c r="K154" s="352"/>
      <c r="L154" s="352"/>
      <c r="M154" s="353"/>
      <c r="O154" s="29"/>
    </row>
    <row r="155" spans="4:15" s="1" customFormat="1" ht="14.25">
      <c r="D155" s="27"/>
      <c r="E155" s="28"/>
      <c r="F155" s="27"/>
      <c r="G155" s="28"/>
      <c r="H155" s="29"/>
      <c r="K155" s="352"/>
      <c r="L155" s="352"/>
      <c r="M155" s="353"/>
      <c r="O155" s="29"/>
    </row>
    <row r="156" spans="4:15" s="1" customFormat="1" ht="14.25">
      <c r="D156" s="27"/>
      <c r="E156" s="28"/>
      <c r="F156" s="27"/>
      <c r="G156" s="28"/>
      <c r="H156" s="29"/>
      <c r="K156" s="352"/>
      <c r="L156" s="352"/>
      <c r="M156" s="353"/>
      <c r="O156" s="29"/>
    </row>
    <row r="157" spans="4:15" s="1" customFormat="1" ht="14.25">
      <c r="D157" s="27"/>
      <c r="E157" s="28"/>
      <c r="F157" s="27"/>
      <c r="G157" s="28"/>
      <c r="H157" s="29"/>
      <c r="K157" s="352"/>
      <c r="L157" s="352"/>
      <c r="M157" s="353"/>
      <c r="O157" s="29"/>
    </row>
    <row r="158" spans="4:15" s="1" customFormat="1" ht="14.25">
      <c r="D158" s="27"/>
      <c r="E158" s="28"/>
      <c r="F158" s="27"/>
      <c r="G158" s="28"/>
      <c r="H158" s="29"/>
      <c r="K158" s="352"/>
      <c r="L158" s="352"/>
      <c r="M158" s="353"/>
      <c r="O158" s="29"/>
    </row>
    <row r="159" spans="4:15" s="1" customFormat="1" ht="14.25">
      <c r="D159" s="27"/>
      <c r="E159" s="28"/>
      <c r="F159" s="27"/>
      <c r="G159" s="28"/>
      <c r="H159" s="29"/>
      <c r="K159" s="352"/>
      <c r="L159" s="352"/>
      <c r="M159" s="353"/>
      <c r="O159" s="29"/>
    </row>
    <row r="160" spans="4:15" s="1" customFormat="1" ht="14.25">
      <c r="D160" s="27"/>
      <c r="E160" s="28"/>
      <c r="F160" s="27"/>
      <c r="G160" s="28"/>
      <c r="H160" s="29"/>
      <c r="K160" s="352"/>
      <c r="L160" s="352"/>
      <c r="M160" s="353"/>
      <c r="O160" s="29"/>
    </row>
    <row r="161" spans="4:15" s="1" customFormat="1" ht="14.25">
      <c r="D161" s="27"/>
      <c r="E161" s="28"/>
      <c r="F161" s="27"/>
      <c r="G161" s="28"/>
      <c r="H161" s="29"/>
      <c r="K161" s="352"/>
      <c r="L161" s="352"/>
      <c r="M161" s="353"/>
      <c r="O161" s="29"/>
    </row>
    <row r="162" spans="4:15" s="1" customFormat="1" ht="14.25">
      <c r="D162" s="27"/>
      <c r="E162" s="28"/>
      <c r="F162" s="27"/>
      <c r="G162" s="28"/>
      <c r="H162" s="29"/>
      <c r="K162" s="352"/>
      <c r="L162" s="352"/>
      <c r="M162" s="353"/>
      <c r="O162" s="29"/>
    </row>
    <row r="163" spans="4:15" s="1" customFormat="1" ht="14.25">
      <c r="D163" s="27"/>
      <c r="E163" s="28"/>
      <c r="F163" s="27"/>
      <c r="G163" s="28"/>
      <c r="H163" s="29"/>
      <c r="K163" s="352"/>
      <c r="L163" s="352"/>
      <c r="M163" s="353"/>
      <c r="O163" s="29"/>
    </row>
    <row r="164" spans="4:15" s="1" customFormat="1" ht="14.25">
      <c r="D164" s="27"/>
      <c r="E164" s="28"/>
      <c r="F164" s="27"/>
      <c r="G164" s="28"/>
      <c r="H164" s="29"/>
      <c r="K164" s="352"/>
      <c r="L164" s="352"/>
      <c r="M164" s="353"/>
      <c r="O164" s="29"/>
    </row>
    <row r="165" spans="4:15" s="1" customFormat="1" ht="14.25">
      <c r="D165" s="27"/>
      <c r="E165" s="28"/>
      <c r="F165" s="27"/>
      <c r="G165" s="28"/>
      <c r="H165" s="29"/>
      <c r="K165" s="352"/>
      <c r="L165" s="352"/>
      <c r="M165" s="353"/>
      <c r="O165" s="29"/>
    </row>
    <row r="166" spans="4:15" s="1" customFormat="1" ht="14.25">
      <c r="D166" s="27"/>
      <c r="E166" s="28"/>
      <c r="F166" s="27"/>
      <c r="G166" s="28"/>
      <c r="H166" s="29"/>
      <c r="K166" s="352"/>
      <c r="L166" s="352"/>
      <c r="M166" s="353"/>
      <c r="O166" s="29"/>
    </row>
    <row r="167" spans="4:15" s="1" customFormat="1" ht="14.25">
      <c r="D167" s="27"/>
      <c r="E167" s="28"/>
      <c r="F167" s="27"/>
      <c r="G167" s="28"/>
      <c r="H167" s="29"/>
      <c r="K167" s="352"/>
      <c r="L167" s="352"/>
      <c r="M167" s="353"/>
      <c r="O167" s="29"/>
    </row>
    <row r="168" spans="4:15" s="1" customFormat="1" ht="14.25">
      <c r="D168" s="27"/>
      <c r="E168" s="28"/>
      <c r="F168" s="27"/>
      <c r="G168" s="28"/>
      <c r="H168" s="29"/>
      <c r="K168" s="352"/>
      <c r="L168" s="352"/>
      <c r="M168" s="353"/>
      <c r="O168" s="29"/>
    </row>
    <row r="169" spans="4:15" s="1" customFormat="1" ht="14.25">
      <c r="D169" s="27"/>
      <c r="E169" s="28"/>
      <c r="F169" s="27"/>
      <c r="G169" s="28"/>
      <c r="H169" s="29"/>
      <c r="K169" s="352"/>
      <c r="L169" s="352"/>
      <c r="M169" s="353"/>
      <c r="O169" s="29"/>
    </row>
    <row r="170" spans="4:15" s="1" customFormat="1" ht="14.25">
      <c r="D170" s="27"/>
      <c r="E170" s="28"/>
      <c r="F170" s="27"/>
      <c r="G170" s="28"/>
      <c r="H170" s="29"/>
      <c r="K170" s="352"/>
      <c r="L170" s="352"/>
      <c r="M170" s="353"/>
      <c r="O170" s="29"/>
    </row>
    <row r="171" spans="4:15" s="1" customFormat="1" ht="14.25">
      <c r="D171" s="27"/>
      <c r="E171" s="28"/>
      <c r="F171" s="27"/>
      <c r="G171" s="28"/>
      <c r="H171" s="29"/>
      <c r="K171" s="352"/>
      <c r="L171" s="352"/>
      <c r="M171" s="353"/>
      <c r="O171" s="29"/>
    </row>
    <row r="172" spans="4:15" s="1" customFormat="1" ht="14.25">
      <c r="D172" s="27"/>
      <c r="E172" s="28"/>
      <c r="F172" s="27"/>
      <c r="G172" s="28"/>
      <c r="H172" s="29"/>
      <c r="K172" s="352"/>
      <c r="L172" s="352"/>
      <c r="M172" s="353"/>
      <c r="O172" s="29"/>
    </row>
    <row r="173" spans="4:15" s="1" customFormat="1" ht="14.25">
      <c r="D173" s="27"/>
      <c r="E173" s="28"/>
      <c r="F173" s="27"/>
      <c r="G173" s="28"/>
      <c r="H173" s="29"/>
      <c r="K173" s="352"/>
      <c r="L173" s="352"/>
      <c r="M173" s="353"/>
      <c r="O173" s="29"/>
    </row>
    <row r="174" spans="4:15" s="1" customFormat="1" ht="14.25">
      <c r="D174" s="27"/>
      <c r="E174" s="28"/>
      <c r="F174" s="27"/>
      <c r="G174" s="28"/>
      <c r="H174" s="29"/>
      <c r="K174" s="352"/>
      <c r="L174" s="352"/>
      <c r="M174" s="353"/>
      <c r="O174" s="29"/>
    </row>
    <row r="175" spans="4:15" s="1" customFormat="1" ht="14.25">
      <c r="D175" s="27"/>
      <c r="E175" s="28"/>
      <c r="F175" s="27"/>
      <c r="G175" s="28"/>
      <c r="H175" s="29"/>
      <c r="K175" s="352"/>
      <c r="L175" s="352"/>
      <c r="M175" s="353"/>
      <c r="O175" s="29"/>
    </row>
    <row r="176" spans="4:15" s="1" customFormat="1" ht="14.25">
      <c r="D176" s="27"/>
      <c r="E176" s="28"/>
      <c r="F176" s="27"/>
      <c r="G176" s="28"/>
      <c r="H176" s="29"/>
      <c r="K176" s="352"/>
      <c r="L176" s="352"/>
      <c r="M176" s="353"/>
      <c r="O176" s="29"/>
    </row>
    <row r="177" spans="4:15" s="1" customFormat="1" ht="14.25">
      <c r="D177" s="27"/>
      <c r="E177" s="28"/>
      <c r="F177" s="27"/>
      <c r="G177" s="28"/>
      <c r="H177" s="29"/>
      <c r="K177" s="352"/>
      <c r="L177" s="352"/>
      <c r="M177" s="353"/>
      <c r="O177" s="29"/>
    </row>
    <row r="178" spans="4:15" s="1" customFormat="1" ht="14.25">
      <c r="D178" s="27"/>
      <c r="E178" s="28"/>
      <c r="F178" s="27"/>
      <c r="G178" s="28"/>
      <c r="H178" s="29"/>
      <c r="K178" s="352"/>
      <c r="L178" s="352"/>
      <c r="M178" s="353"/>
      <c r="O178" s="29"/>
    </row>
    <row r="179" spans="4:15" s="1" customFormat="1" ht="14.25">
      <c r="D179" s="27"/>
      <c r="E179" s="28"/>
      <c r="F179" s="27"/>
      <c r="G179" s="28"/>
      <c r="H179" s="29"/>
      <c r="K179" s="352"/>
      <c r="L179" s="352"/>
      <c r="M179" s="353"/>
      <c r="O179" s="29"/>
    </row>
    <row r="180" spans="4:15" s="1" customFormat="1" ht="14.25">
      <c r="D180" s="27"/>
      <c r="E180" s="28"/>
      <c r="F180" s="27"/>
      <c r="G180" s="28"/>
      <c r="H180" s="29"/>
      <c r="K180" s="352"/>
      <c r="L180" s="352"/>
      <c r="M180" s="353"/>
      <c r="O180" s="29"/>
    </row>
    <row r="181" spans="4:15" s="1" customFormat="1" ht="14.25">
      <c r="D181" s="27"/>
      <c r="E181" s="28"/>
      <c r="F181" s="27"/>
      <c r="G181" s="28"/>
      <c r="H181" s="29"/>
      <c r="K181" s="352"/>
      <c r="L181" s="352"/>
      <c r="M181" s="353"/>
      <c r="O181" s="29"/>
    </row>
    <row r="182" spans="4:15" s="1" customFormat="1" ht="14.25">
      <c r="D182" s="27"/>
      <c r="E182" s="28"/>
      <c r="F182" s="27"/>
      <c r="G182" s="28"/>
      <c r="H182" s="29"/>
      <c r="K182" s="352"/>
      <c r="L182" s="352"/>
      <c r="M182" s="353"/>
      <c r="O182" s="29"/>
    </row>
    <row r="183" spans="4:15" s="1" customFormat="1" ht="14.25">
      <c r="D183" s="27"/>
      <c r="E183" s="28"/>
      <c r="F183" s="27"/>
      <c r="G183" s="28"/>
      <c r="H183" s="29"/>
      <c r="K183" s="352"/>
      <c r="L183" s="352"/>
      <c r="M183" s="353"/>
      <c r="O183" s="29"/>
    </row>
    <row r="184" spans="4:15" s="1" customFormat="1" ht="14.25">
      <c r="D184" s="27"/>
      <c r="E184" s="28"/>
      <c r="F184" s="27"/>
      <c r="G184" s="28"/>
      <c r="H184" s="29"/>
      <c r="K184" s="352"/>
      <c r="L184" s="352"/>
      <c r="M184" s="353"/>
      <c r="O184" s="29"/>
    </row>
    <row r="185" spans="4:15" s="1" customFormat="1" ht="14.25">
      <c r="D185" s="27"/>
      <c r="E185" s="28"/>
      <c r="F185" s="27"/>
      <c r="G185" s="28"/>
      <c r="H185" s="29"/>
      <c r="K185" s="352"/>
      <c r="L185" s="352"/>
      <c r="M185" s="353"/>
      <c r="O185" s="29"/>
    </row>
    <row r="186" spans="4:15" s="1" customFormat="1" ht="14.25">
      <c r="D186" s="27"/>
      <c r="E186" s="28"/>
      <c r="F186" s="27"/>
      <c r="G186" s="28"/>
      <c r="H186" s="29"/>
      <c r="K186" s="352"/>
      <c r="L186" s="352"/>
      <c r="M186" s="353"/>
      <c r="O186" s="29"/>
    </row>
    <row r="187" spans="4:15" s="1" customFormat="1" ht="14.25">
      <c r="D187" s="27"/>
      <c r="E187" s="28"/>
      <c r="F187" s="27"/>
      <c r="G187" s="28"/>
      <c r="H187" s="29"/>
      <c r="K187" s="352"/>
      <c r="L187" s="352"/>
      <c r="M187" s="353"/>
      <c r="O187" s="29"/>
    </row>
    <row r="188" spans="4:15" s="1" customFormat="1" ht="14.25">
      <c r="D188" s="27"/>
      <c r="E188" s="28"/>
      <c r="F188" s="27"/>
      <c r="G188" s="28"/>
      <c r="H188" s="29"/>
      <c r="K188" s="352"/>
      <c r="L188" s="352"/>
      <c r="M188" s="353"/>
      <c r="O188" s="29"/>
    </row>
    <row r="189" spans="4:15" s="1" customFormat="1" ht="14.25">
      <c r="D189" s="27"/>
      <c r="E189" s="28"/>
      <c r="F189" s="27"/>
      <c r="G189" s="28"/>
      <c r="H189" s="29"/>
      <c r="K189" s="352"/>
      <c r="L189" s="352"/>
      <c r="M189" s="353"/>
      <c r="O189" s="29"/>
    </row>
    <row r="190" spans="4:15" s="1" customFormat="1" ht="14.25">
      <c r="D190" s="27"/>
      <c r="E190" s="28"/>
      <c r="F190" s="27"/>
      <c r="G190" s="28"/>
      <c r="H190" s="29"/>
      <c r="K190" s="352"/>
      <c r="L190" s="352"/>
      <c r="M190" s="353"/>
      <c r="O190" s="29"/>
    </row>
    <row r="191" spans="4:15" s="1" customFormat="1" ht="14.25">
      <c r="D191" s="27"/>
      <c r="E191" s="28"/>
      <c r="F191" s="27"/>
      <c r="G191" s="28"/>
      <c r="H191" s="29"/>
      <c r="K191" s="352"/>
      <c r="L191" s="352"/>
      <c r="M191" s="353"/>
      <c r="O191" s="29"/>
    </row>
    <row r="192" spans="4:15" s="1" customFormat="1" ht="14.25">
      <c r="D192" s="27"/>
      <c r="E192" s="28"/>
      <c r="F192" s="27"/>
      <c r="G192" s="28"/>
      <c r="H192" s="29"/>
      <c r="K192" s="352"/>
      <c r="L192" s="352"/>
      <c r="M192" s="353"/>
      <c r="O192" s="29"/>
    </row>
    <row r="193" spans="4:15" s="1" customFormat="1" ht="14.25">
      <c r="D193" s="27"/>
      <c r="E193" s="28"/>
      <c r="F193" s="27"/>
      <c r="G193" s="28"/>
      <c r="H193" s="29"/>
      <c r="K193" s="352"/>
      <c r="L193" s="352"/>
      <c r="M193" s="353"/>
      <c r="O193" s="29"/>
    </row>
    <row r="194" spans="4:15" s="1" customFormat="1" ht="14.25">
      <c r="D194" s="27"/>
      <c r="E194" s="28"/>
      <c r="F194" s="27"/>
      <c r="G194" s="28"/>
      <c r="H194" s="29"/>
      <c r="K194" s="352"/>
      <c r="L194" s="352"/>
      <c r="M194" s="353"/>
      <c r="O194" s="29"/>
    </row>
    <row r="195" spans="4:15" s="1" customFormat="1" ht="14.25">
      <c r="D195" s="27"/>
      <c r="E195" s="28"/>
      <c r="F195" s="27"/>
      <c r="G195" s="28"/>
      <c r="H195" s="29"/>
      <c r="K195" s="352"/>
      <c r="L195" s="352"/>
      <c r="M195" s="353"/>
      <c r="O195" s="29"/>
    </row>
    <row r="196" spans="4:15" s="1" customFormat="1" ht="14.25">
      <c r="D196" s="27"/>
      <c r="E196" s="28"/>
      <c r="F196" s="27"/>
      <c r="G196" s="28"/>
      <c r="H196" s="29"/>
      <c r="K196" s="352"/>
      <c r="L196" s="352"/>
      <c r="M196" s="353"/>
      <c r="O196" s="29"/>
    </row>
    <row r="197" spans="4:15" s="1" customFormat="1" ht="14.25">
      <c r="D197" s="27"/>
      <c r="E197" s="28"/>
      <c r="F197" s="27"/>
      <c r="G197" s="28"/>
      <c r="H197" s="29"/>
      <c r="K197" s="352"/>
      <c r="L197" s="352"/>
      <c r="M197" s="353"/>
      <c r="O197" s="29"/>
    </row>
    <row r="198" spans="4:15" s="1" customFormat="1" ht="14.25">
      <c r="D198" s="27"/>
      <c r="E198" s="28"/>
      <c r="F198" s="27"/>
      <c r="G198" s="28"/>
      <c r="H198" s="29"/>
      <c r="K198" s="352"/>
      <c r="L198" s="352"/>
      <c r="M198" s="353"/>
      <c r="O198" s="29"/>
    </row>
    <row r="199" spans="4:15" s="1" customFormat="1" ht="14.25">
      <c r="D199" s="27"/>
      <c r="E199" s="28"/>
      <c r="F199" s="27"/>
      <c r="G199" s="28"/>
      <c r="H199" s="29"/>
      <c r="K199" s="352"/>
      <c r="L199" s="352"/>
      <c r="M199" s="353"/>
      <c r="O199" s="29"/>
    </row>
    <row r="200" spans="4:15" s="1" customFormat="1" ht="14.25">
      <c r="D200" s="27"/>
      <c r="E200" s="28"/>
      <c r="F200" s="27"/>
      <c r="G200" s="28"/>
      <c r="H200" s="29"/>
      <c r="K200" s="352"/>
      <c r="L200" s="352"/>
      <c r="M200" s="353"/>
      <c r="O200" s="29"/>
    </row>
    <row r="201" spans="4:15" s="1" customFormat="1" ht="14.25">
      <c r="D201" s="27"/>
      <c r="E201" s="28"/>
      <c r="F201" s="27"/>
      <c r="G201" s="28"/>
      <c r="H201" s="29"/>
      <c r="K201" s="352"/>
      <c r="L201" s="352"/>
      <c r="M201" s="353"/>
      <c r="O201" s="29"/>
    </row>
    <row r="202" spans="4:15" s="1" customFormat="1" ht="14.25">
      <c r="D202" s="27"/>
      <c r="E202" s="28"/>
      <c r="F202" s="27"/>
      <c r="G202" s="28"/>
      <c r="H202" s="29"/>
      <c r="K202" s="352"/>
      <c r="L202" s="352"/>
      <c r="M202" s="353"/>
      <c r="O202" s="29"/>
    </row>
    <row r="203" spans="4:15" s="1" customFormat="1" ht="14.25">
      <c r="D203" s="27"/>
      <c r="E203" s="28"/>
      <c r="F203" s="27"/>
      <c r="G203" s="28"/>
      <c r="H203" s="29"/>
      <c r="K203" s="352"/>
      <c r="L203" s="352"/>
      <c r="M203" s="353"/>
      <c r="O203" s="29"/>
    </row>
    <row r="204" spans="4:15" s="1" customFormat="1" ht="14.25">
      <c r="D204" s="27"/>
      <c r="E204" s="28"/>
      <c r="F204" s="27"/>
      <c r="G204" s="28"/>
      <c r="H204" s="29"/>
      <c r="K204" s="352"/>
      <c r="L204" s="352"/>
      <c r="M204" s="353"/>
      <c r="O204" s="29"/>
    </row>
    <row r="205" spans="4:15" s="1" customFormat="1" ht="14.25">
      <c r="D205" s="27"/>
      <c r="E205" s="28"/>
      <c r="F205" s="27"/>
      <c r="G205" s="28"/>
      <c r="H205" s="29"/>
      <c r="K205" s="352"/>
      <c r="L205" s="352"/>
      <c r="M205" s="353"/>
      <c r="O205" s="29"/>
    </row>
    <row r="206" spans="4:15" s="1" customFormat="1" ht="14.25">
      <c r="D206" s="27"/>
      <c r="E206" s="28"/>
      <c r="F206" s="27"/>
      <c r="G206" s="28"/>
      <c r="H206" s="29"/>
      <c r="K206" s="352"/>
      <c r="L206" s="352"/>
      <c r="M206" s="353"/>
      <c r="O206" s="29"/>
    </row>
    <row r="207" spans="4:15" s="1" customFormat="1" ht="14.25">
      <c r="D207" s="27"/>
      <c r="E207" s="28"/>
      <c r="F207" s="27"/>
      <c r="G207" s="28"/>
      <c r="H207" s="29"/>
      <c r="K207" s="352"/>
      <c r="L207" s="352"/>
      <c r="M207" s="353"/>
      <c r="O207" s="29"/>
    </row>
    <row r="208" spans="4:15" s="1" customFormat="1" ht="14.25">
      <c r="D208" s="27"/>
      <c r="E208" s="28"/>
      <c r="F208" s="27"/>
      <c r="G208" s="28"/>
      <c r="H208" s="29"/>
      <c r="K208" s="352"/>
      <c r="L208" s="352"/>
      <c r="M208" s="353"/>
      <c r="O208" s="29"/>
    </row>
    <row r="209" spans="4:15" s="1" customFormat="1" ht="14.25">
      <c r="D209" s="27"/>
      <c r="E209" s="28"/>
      <c r="F209" s="27"/>
      <c r="G209" s="28"/>
      <c r="H209" s="29"/>
      <c r="K209" s="352"/>
      <c r="L209" s="352"/>
      <c r="M209" s="353"/>
      <c r="O209" s="29"/>
    </row>
    <row r="210" spans="4:15" s="1" customFormat="1" ht="14.25">
      <c r="D210" s="27"/>
      <c r="E210" s="28"/>
      <c r="F210" s="27"/>
      <c r="G210" s="28"/>
      <c r="H210" s="29"/>
      <c r="K210" s="352"/>
      <c r="L210" s="352"/>
      <c r="M210" s="353"/>
      <c r="O210" s="29"/>
    </row>
    <row r="211" spans="4:15" s="1" customFormat="1" ht="14.25">
      <c r="D211" s="27"/>
      <c r="E211" s="28"/>
      <c r="F211" s="27"/>
      <c r="G211" s="28"/>
      <c r="H211" s="29"/>
      <c r="K211" s="352"/>
      <c r="L211" s="352"/>
      <c r="M211" s="353"/>
      <c r="O211" s="29"/>
    </row>
    <row r="212" spans="4:15" s="1" customFormat="1" ht="14.25">
      <c r="D212" s="27"/>
      <c r="E212" s="28"/>
      <c r="F212" s="27"/>
      <c r="G212" s="28"/>
      <c r="H212" s="29"/>
      <c r="K212" s="352"/>
      <c r="L212" s="352"/>
      <c r="M212" s="353"/>
      <c r="O212" s="29"/>
    </row>
    <row r="213" spans="4:15" s="1" customFormat="1" ht="14.25">
      <c r="D213" s="27"/>
      <c r="E213" s="28"/>
      <c r="F213" s="27"/>
      <c r="G213" s="28"/>
      <c r="H213" s="29"/>
      <c r="K213" s="352"/>
      <c r="L213" s="352"/>
      <c r="M213" s="353"/>
      <c r="O213" s="29"/>
    </row>
    <row r="214" spans="4:15" s="1" customFormat="1" ht="14.25">
      <c r="D214" s="27"/>
      <c r="E214" s="28"/>
      <c r="F214" s="27"/>
      <c r="G214" s="28"/>
      <c r="H214" s="29"/>
      <c r="K214" s="352"/>
      <c r="L214" s="352"/>
      <c r="M214" s="353"/>
      <c r="O214" s="29"/>
    </row>
    <row r="215" spans="4:15" s="1" customFormat="1" ht="14.25">
      <c r="D215" s="27"/>
      <c r="E215" s="28"/>
      <c r="F215" s="27"/>
      <c r="G215" s="28"/>
      <c r="H215" s="29"/>
      <c r="K215" s="352"/>
      <c r="L215" s="352"/>
      <c r="M215" s="353"/>
      <c r="O215" s="29"/>
    </row>
    <row r="216" spans="4:15" s="1" customFormat="1" ht="14.25">
      <c r="D216" s="27"/>
      <c r="E216" s="28"/>
      <c r="F216" s="27"/>
      <c r="G216" s="28"/>
      <c r="H216" s="29"/>
      <c r="K216" s="352"/>
      <c r="L216" s="352"/>
      <c r="M216" s="353"/>
      <c r="O216" s="29"/>
    </row>
    <row r="217" spans="4:15" s="1" customFormat="1" ht="14.25">
      <c r="D217" s="27"/>
      <c r="E217" s="28"/>
      <c r="F217" s="27"/>
      <c r="G217" s="28"/>
      <c r="H217" s="29"/>
      <c r="K217" s="352"/>
      <c r="L217" s="352"/>
      <c r="M217" s="353"/>
      <c r="O217" s="29"/>
    </row>
    <row r="218" spans="4:15" s="1" customFormat="1" ht="14.25">
      <c r="D218" s="27"/>
      <c r="E218" s="28"/>
      <c r="F218" s="27"/>
      <c r="G218" s="28"/>
      <c r="H218" s="29"/>
      <c r="K218" s="352"/>
      <c r="L218" s="352"/>
      <c r="M218" s="353"/>
      <c r="O218" s="29"/>
    </row>
    <row r="219" spans="4:15" s="1" customFormat="1" ht="14.25">
      <c r="D219" s="27"/>
      <c r="E219" s="28"/>
      <c r="F219" s="27"/>
      <c r="G219" s="28"/>
      <c r="H219" s="29"/>
      <c r="K219" s="352"/>
      <c r="L219" s="352"/>
      <c r="M219" s="353"/>
      <c r="O219" s="29"/>
    </row>
    <row r="220" spans="4:15" s="1" customFormat="1" ht="14.25">
      <c r="D220" s="27"/>
      <c r="E220" s="28"/>
      <c r="F220" s="27"/>
      <c r="G220" s="28"/>
      <c r="H220" s="29"/>
      <c r="K220" s="352"/>
      <c r="L220" s="352"/>
      <c r="M220" s="353"/>
      <c r="O220" s="29"/>
    </row>
    <row r="221" spans="4:15" s="1" customFormat="1" ht="14.25">
      <c r="D221" s="27"/>
      <c r="E221" s="28"/>
      <c r="F221" s="27"/>
      <c r="G221" s="28"/>
      <c r="H221" s="29"/>
      <c r="K221" s="352"/>
      <c r="L221" s="352"/>
      <c r="M221" s="353"/>
      <c r="O221" s="29"/>
    </row>
    <row r="222" spans="4:15" s="1" customFormat="1" ht="14.25">
      <c r="D222" s="27"/>
      <c r="E222" s="28"/>
      <c r="F222" s="27"/>
      <c r="G222" s="28"/>
      <c r="H222" s="29"/>
      <c r="K222" s="352"/>
      <c r="L222" s="352"/>
      <c r="M222" s="353"/>
      <c r="O222" s="29"/>
    </row>
    <row r="223" spans="4:15" s="1" customFormat="1" ht="14.25">
      <c r="D223" s="27"/>
      <c r="E223" s="28"/>
      <c r="F223" s="27"/>
      <c r="G223" s="28"/>
      <c r="H223" s="29"/>
      <c r="K223" s="352"/>
      <c r="L223" s="352"/>
      <c r="M223" s="353"/>
      <c r="O223" s="29"/>
    </row>
    <row r="224" spans="4:15" s="1" customFormat="1" ht="14.25">
      <c r="D224" s="27"/>
      <c r="E224" s="28"/>
      <c r="F224" s="27"/>
      <c r="G224" s="28"/>
      <c r="H224" s="29"/>
      <c r="K224" s="352"/>
      <c r="L224" s="352"/>
      <c r="M224" s="353"/>
      <c r="O224" s="29"/>
    </row>
    <row r="225" spans="4:15" s="1" customFormat="1" ht="14.25">
      <c r="D225" s="27"/>
      <c r="E225" s="28"/>
      <c r="F225" s="27"/>
      <c r="G225" s="28"/>
      <c r="H225" s="29"/>
      <c r="K225" s="352"/>
      <c r="L225" s="352"/>
      <c r="M225" s="353"/>
      <c r="O225" s="29"/>
    </row>
    <row r="226" spans="4:15" s="1" customFormat="1" ht="14.25">
      <c r="D226" s="27"/>
      <c r="E226" s="28"/>
      <c r="F226" s="27"/>
      <c r="G226" s="28"/>
      <c r="H226" s="29"/>
      <c r="K226" s="352"/>
      <c r="L226" s="352"/>
      <c r="M226" s="353"/>
      <c r="O226" s="29"/>
    </row>
    <row r="227" spans="4:15" s="1" customFormat="1" ht="14.25">
      <c r="D227" s="27"/>
      <c r="E227" s="28"/>
      <c r="F227" s="27"/>
      <c r="G227" s="28"/>
      <c r="H227" s="29"/>
      <c r="K227" s="352"/>
      <c r="L227" s="352"/>
      <c r="M227" s="353"/>
      <c r="O227" s="29"/>
    </row>
    <row r="228" spans="4:15" s="1" customFormat="1" ht="14.25">
      <c r="D228" s="27"/>
      <c r="E228" s="28"/>
      <c r="F228" s="27"/>
      <c r="G228" s="28"/>
      <c r="H228" s="29"/>
      <c r="K228" s="352"/>
      <c r="L228" s="352"/>
      <c r="M228" s="353"/>
      <c r="O228" s="29"/>
    </row>
    <row r="229" spans="4:15" s="1" customFormat="1" ht="14.25">
      <c r="D229" s="27"/>
      <c r="E229" s="28"/>
      <c r="F229" s="27"/>
      <c r="G229" s="28"/>
      <c r="H229" s="29"/>
      <c r="K229" s="352"/>
      <c r="L229" s="352"/>
      <c r="M229" s="353"/>
      <c r="O229" s="29"/>
    </row>
    <row r="230" spans="4:15" s="1" customFormat="1" ht="14.25">
      <c r="D230" s="27"/>
      <c r="E230" s="28"/>
      <c r="F230" s="27"/>
      <c r="G230" s="28"/>
      <c r="H230" s="29"/>
      <c r="K230" s="352"/>
      <c r="L230" s="352"/>
      <c r="M230" s="353"/>
      <c r="O230" s="29"/>
    </row>
    <row r="231" spans="4:15" s="1" customFormat="1" ht="14.25">
      <c r="D231" s="27"/>
      <c r="E231" s="28"/>
      <c r="F231" s="27"/>
      <c r="G231" s="28"/>
      <c r="H231" s="29"/>
      <c r="K231" s="352"/>
      <c r="L231" s="352"/>
      <c r="M231" s="353"/>
      <c r="O231" s="29"/>
    </row>
    <row r="232" spans="4:15" s="1" customFormat="1" ht="14.25">
      <c r="D232" s="27"/>
      <c r="E232" s="28"/>
      <c r="F232" s="27"/>
      <c r="G232" s="28"/>
      <c r="H232" s="29"/>
      <c r="K232" s="352"/>
      <c r="L232" s="352"/>
      <c r="M232" s="353"/>
      <c r="O232" s="29"/>
    </row>
    <row r="233" spans="4:15" s="1" customFormat="1" ht="14.25">
      <c r="D233" s="27"/>
      <c r="E233" s="28"/>
      <c r="F233" s="27"/>
      <c r="G233" s="28"/>
      <c r="H233" s="29"/>
      <c r="K233" s="352"/>
      <c r="L233" s="352"/>
      <c r="M233" s="353"/>
      <c r="O233" s="29"/>
    </row>
    <row r="234" spans="4:15" s="1" customFormat="1" ht="14.25">
      <c r="D234" s="27"/>
      <c r="E234" s="28"/>
      <c r="F234" s="27"/>
      <c r="G234" s="28"/>
      <c r="H234" s="29"/>
      <c r="K234" s="352"/>
      <c r="L234" s="352"/>
      <c r="M234" s="353"/>
      <c r="O234" s="29"/>
    </row>
    <row r="235" spans="4:15" s="1" customFormat="1" ht="14.25">
      <c r="D235" s="27"/>
      <c r="E235" s="28"/>
      <c r="F235" s="27"/>
      <c r="G235" s="28"/>
      <c r="H235" s="29"/>
      <c r="K235" s="352"/>
      <c r="L235" s="352"/>
      <c r="M235" s="353"/>
      <c r="O235" s="29"/>
    </row>
    <row r="236" spans="4:15" s="1" customFormat="1" ht="14.25">
      <c r="D236" s="27"/>
      <c r="E236" s="28"/>
      <c r="F236" s="27"/>
      <c r="G236" s="28"/>
      <c r="H236" s="29"/>
      <c r="K236" s="352"/>
      <c r="L236" s="352"/>
      <c r="M236" s="353"/>
      <c r="O236" s="29"/>
    </row>
    <row r="237" spans="4:15" s="1" customFormat="1" ht="14.25">
      <c r="D237" s="27"/>
      <c r="E237" s="28"/>
      <c r="F237" s="27"/>
      <c r="G237" s="28"/>
      <c r="H237" s="29"/>
      <c r="K237" s="352"/>
      <c r="L237" s="352"/>
      <c r="M237" s="353"/>
      <c r="O237" s="29"/>
    </row>
    <row r="238" spans="4:15" s="1" customFormat="1" ht="14.25">
      <c r="D238" s="27"/>
      <c r="E238" s="28"/>
      <c r="F238" s="27"/>
      <c r="G238" s="28"/>
      <c r="H238" s="29"/>
      <c r="K238" s="352"/>
      <c r="L238" s="352"/>
      <c r="M238" s="353"/>
      <c r="O238" s="29"/>
    </row>
    <row r="239" spans="4:15" s="1" customFormat="1" ht="14.25">
      <c r="D239" s="27"/>
      <c r="E239" s="28"/>
      <c r="F239" s="27"/>
      <c r="G239" s="28"/>
      <c r="H239" s="29"/>
      <c r="K239" s="352"/>
      <c r="L239" s="352"/>
      <c r="M239" s="353"/>
      <c r="O239" s="29"/>
    </row>
    <row r="240" spans="4:15" s="1" customFormat="1" ht="14.25">
      <c r="D240" s="27"/>
      <c r="E240" s="28"/>
      <c r="F240" s="27"/>
      <c r="G240" s="28"/>
      <c r="H240" s="29"/>
      <c r="K240" s="352"/>
      <c r="L240" s="352"/>
      <c r="M240" s="353"/>
      <c r="O240" s="29"/>
    </row>
    <row r="241" spans="4:15" s="1" customFormat="1" ht="14.25">
      <c r="D241" s="27"/>
      <c r="E241" s="28"/>
      <c r="F241" s="27"/>
      <c r="G241" s="28"/>
      <c r="H241" s="29"/>
      <c r="K241" s="352"/>
      <c r="L241" s="352"/>
      <c r="M241" s="353"/>
      <c r="O241" s="29"/>
    </row>
    <row r="242" spans="4:15" s="1" customFormat="1" ht="14.25">
      <c r="D242" s="27"/>
      <c r="E242" s="28"/>
      <c r="F242" s="27"/>
      <c r="G242" s="28"/>
      <c r="H242" s="29"/>
      <c r="K242" s="352"/>
      <c r="L242" s="352"/>
      <c r="M242" s="353"/>
      <c r="O242" s="29"/>
    </row>
    <row r="243" spans="4:15" s="1" customFormat="1" ht="14.25">
      <c r="D243" s="27"/>
      <c r="E243" s="28"/>
      <c r="F243" s="27"/>
      <c r="G243" s="28"/>
      <c r="H243" s="29"/>
      <c r="K243" s="352"/>
      <c r="L243" s="352"/>
      <c r="M243" s="353"/>
      <c r="O243" s="29"/>
    </row>
    <row r="244" spans="4:15" s="1" customFormat="1" ht="14.25">
      <c r="D244" s="27"/>
      <c r="E244" s="28"/>
      <c r="F244" s="27"/>
      <c r="G244" s="28"/>
      <c r="H244" s="29"/>
      <c r="K244" s="352"/>
      <c r="L244" s="352"/>
      <c r="M244" s="353"/>
      <c r="O244" s="29"/>
    </row>
    <row r="245" spans="4:15" s="1" customFormat="1" ht="14.25">
      <c r="D245" s="27"/>
      <c r="E245" s="28"/>
      <c r="F245" s="27"/>
      <c r="G245" s="28"/>
      <c r="H245" s="29"/>
      <c r="K245" s="352"/>
      <c r="L245" s="352"/>
      <c r="M245" s="353"/>
      <c r="O245" s="29"/>
    </row>
    <row r="246" spans="4:15" s="1" customFormat="1" ht="14.25">
      <c r="D246" s="27"/>
      <c r="E246" s="28"/>
      <c r="F246" s="27"/>
      <c r="G246" s="28"/>
      <c r="H246" s="29"/>
      <c r="K246" s="352"/>
      <c r="L246" s="352"/>
      <c r="M246" s="353"/>
      <c r="O246" s="29"/>
    </row>
    <row r="247" spans="4:15" s="1" customFormat="1" ht="14.25">
      <c r="D247" s="27"/>
      <c r="E247" s="28"/>
      <c r="F247" s="27"/>
      <c r="G247" s="28"/>
      <c r="H247" s="29"/>
      <c r="K247" s="352"/>
      <c r="L247" s="352"/>
      <c r="M247" s="353"/>
      <c r="O247" s="29"/>
    </row>
    <row r="248" spans="4:15" s="1" customFormat="1" ht="14.25">
      <c r="D248" s="27"/>
      <c r="E248" s="28"/>
      <c r="F248" s="27"/>
      <c r="G248" s="28"/>
      <c r="H248" s="29"/>
      <c r="K248" s="352"/>
      <c r="L248" s="352"/>
      <c r="M248" s="353"/>
      <c r="O248" s="29"/>
    </row>
    <row r="249" spans="4:15" s="1" customFormat="1" ht="14.25">
      <c r="D249" s="27"/>
      <c r="E249" s="28"/>
      <c r="F249" s="27"/>
      <c r="G249" s="28"/>
      <c r="H249" s="29"/>
      <c r="K249" s="352"/>
      <c r="L249" s="352"/>
      <c r="M249" s="353"/>
      <c r="O249" s="29"/>
    </row>
    <row r="250" spans="4:15" s="1" customFormat="1" ht="14.25">
      <c r="D250" s="27"/>
      <c r="E250" s="28"/>
      <c r="F250" s="27"/>
      <c r="G250" s="28"/>
      <c r="H250" s="29"/>
      <c r="K250" s="352"/>
      <c r="L250" s="352"/>
      <c r="M250" s="353"/>
      <c r="O250" s="29"/>
    </row>
    <row r="251" spans="4:15" s="1" customFormat="1" ht="14.25">
      <c r="D251" s="27"/>
      <c r="E251" s="28"/>
      <c r="F251" s="27"/>
      <c r="G251" s="28"/>
      <c r="H251" s="29"/>
      <c r="K251" s="352"/>
      <c r="L251" s="352"/>
      <c r="M251" s="353"/>
      <c r="O251" s="29"/>
    </row>
    <row r="252" spans="4:15" s="1" customFormat="1" ht="14.25">
      <c r="D252" s="27"/>
      <c r="E252" s="28"/>
      <c r="F252" s="27"/>
      <c r="G252" s="28"/>
      <c r="H252" s="29"/>
      <c r="K252" s="352"/>
      <c r="L252" s="352"/>
      <c r="M252" s="353"/>
      <c r="O252" s="29"/>
    </row>
    <row r="253" spans="4:15" s="1" customFormat="1" ht="14.25">
      <c r="D253" s="27"/>
      <c r="E253" s="28"/>
      <c r="F253" s="27"/>
      <c r="G253" s="28"/>
      <c r="H253" s="29"/>
      <c r="K253" s="352"/>
      <c r="L253" s="352"/>
      <c r="M253" s="353"/>
      <c r="O253" s="29"/>
    </row>
    <row r="254" spans="4:15" s="1" customFormat="1" ht="14.25">
      <c r="D254" s="27"/>
      <c r="E254" s="28"/>
      <c r="F254" s="27"/>
      <c r="G254" s="28"/>
      <c r="H254" s="29"/>
      <c r="K254" s="352"/>
      <c r="L254" s="352"/>
      <c r="M254" s="353"/>
      <c r="O254" s="29"/>
    </row>
    <row r="255" spans="4:15" s="1" customFormat="1" ht="14.25">
      <c r="D255" s="27"/>
      <c r="E255" s="28"/>
      <c r="F255" s="27"/>
      <c r="G255" s="28"/>
      <c r="H255" s="29"/>
      <c r="K255" s="352"/>
      <c r="L255" s="352"/>
      <c r="M255" s="353"/>
      <c r="O255" s="29"/>
    </row>
    <row r="256" spans="4:15" s="1" customFormat="1" ht="14.25">
      <c r="D256" s="27"/>
      <c r="E256" s="28"/>
      <c r="F256" s="27"/>
      <c r="G256" s="28"/>
      <c r="H256" s="29"/>
      <c r="K256" s="352"/>
      <c r="L256" s="352"/>
      <c r="M256" s="353"/>
      <c r="O256" s="29"/>
    </row>
    <row r="257" spans="4:15" s="1" customFormat="1" ht="14.25">
      <c r="D257" s="27"/>
      <c r="E257" s="28"/>
      <c r="F257" s="27"/>
      <c r="G257" s="28"/>
      <c r="H257" s="29"/>
      <c r="K257" s="352"/>
      <c r="L257" s="352"/>
      <c r="M257" s="353"/>
      <c r="O257" s="29"/>
    </row>
    <row r="258" spans="4:15" s="1" customFormat="1" ht="14.25">
      <c r="D258" s="27"/>
      <c r="E258" s="28"/>
      <c r="F258" s="27"/>
      <c r="G258" s="28"/>
      <c r="H258" s="29"/>
      <c r="K258" s="352"/>
      <c r="L258" s="352"/>
      <c r="M258" s="353"/>
      <c r="O258" s="29"/>
    </row>
    <row r="259" spans="4:15" s="1" customFormat="1" ht="14.25">
      <c r="D259" s="27"/>
      <c r="E259" s="28"/>
      <c r="F259" s="27"/>
      <c r="G259" s="28"/>
      <c r="H259" s="29"/>
      <c r="K259" s="352"/>
      <c r="L259" s="352"/>
      <c r="M259" s="353"/>
      <c r="O259" s="29"/>
    </row>
    <row r="260" spans="4:15" s="1" customFormat="1" ht="14.25">
      <c r="D260" s="27"/>
      <c r="E260" s="28"/>
      <c r="F260" s="27"/>
      <c r="G260" s="28"/>
      <c r="H260" s="29"/>
      <c r="K260" s="352"/>
      <c r="L260" s="352"/>
      <c r="M260" s="353"/>
      <c r="O260" s="29"/>
    </row>
    <row r="261" spans="4:15" s="1" customFormat="1" ht="14.25">
      <c r="D261" s="27"/>
      <c r="E261" s="28"/>
      <c r="F261" s="27"/>
      <c r="G261" s="28"/>
      <c r="H261" s="29"/>
      <c r="K261" s="352"/>
      <c r="L261" s="352"/>
      <c r="M261" s="353"/>
      <c r="O261" s="29"/>
    </row>
    <row r="262" spans="4:15" s="1" customFormat="1" ht="14.25">
      <c r="D262" s="27"/>
      <c r="E262" s="28"/>
      <c r="F262" s="27"/>
      <c r="G262" s="28"/>
      <c r="H262" s="29"/>
      <c r="K262" s="352"/>
      <c r="L262" s="352"/>
      <c r="M262" s="353"/>
      <c r="O262" s="29"/>
    </row>
    <row r="263" spans="4:15" s="1" customFormat="1" ht="14.25">
      <c r="D263" s="27"/>
      <c r="E263" s="28"/>
      <c r="F263" s="27"/>
      <c r="G263" s="28"/>
      <c r="H263" s="29"/>
      <c r="K263" s="352"/>
      <c r="L263" s="352"/>
      <c r="M263" s="353"/>
      <c r="O263" s="29"/>
    </row>
    <row r="264" spans="4:15" s="1" customFormat="1" ht="14.25">
      <c r="D264" s="27"/>
      <c r="E264" s="28"/>
      <c r="F264" s="27"/>
      <c r="G264" s="28"/>
      <c r="H264" s="29"/>
      <c r="K264" s="352"/>
      <c r="L264" s="352"/>
      <c r="M264" s="353"/>
      <c r="O264" s="29"/>
    </row>
    <row r="265" spans="4:15" s="1" customFormat="1" ht="14.25">
      <c r="D265" s="27"/>
      <c r="E265" s="28"/>
      <c r="F265" s="27"/>
      <c r="G265" s="28"/>
      <c r="H265" s="29"/>
      <c r="K265" s="352"/>
      <c r="L265" s="352"/>
      <c r="M265" s="353"/>
      <c r="O265" s="29"/>
    </row>
    <row r="266" spans="4:15" s="1" customFormat="1" ht="14.25">
      <c r="D266" s="27"/>
      <c r="E266" s="28"/>
      <c r="F266" s="27"/>
      <c r="G266" s="28"/>
      <c r="H266" s="29"/>
      <c r="K266" s="352"/>
      <c r="L266" s="352"/>
      <c r="M266" s="353"/>
      <c r="O266" s="29"/>
    </row>
    <row r="267" spans="4:15" s="1" customFormat="1" ht="14.25">
      <c r="D267" s="27"/>
      <c r="E267" s="28"/>
      <c r="F267" s="27"/>
      <c r="G267" s="28"/>
      <c r="H267" s="29"/>
      <c r="K267" s="352"/>
      <c r="L267" s="352"/>
      <c r="M267" s="353"/>
      <c r="O267" s="29"/>
    </row>
    <row r="268" spans="4:15" s="1" customFormat="1" ht="14.25">
      <c r="D268" s="27"/>
      <c r="E268" s="28"/>
      <c r="F268" s="27"/>
      <c r="G268" s="28"/>
      <c r="H268" s="29"/>
      <c r="K268" s="352"/>
      <c r="L268" s="352"/>
      <c r="M268" s="353"/>
      <c r="O268" s="29"/>
    </row>
    <row r="269" spans="4:15" s="1" customFormat="1" ht="14.25">
      <c r="D269" s="27"/>
      <c r="E269" s="28"/>
      <c r="F269" s="27"/>
      <c r="G269" s="28"/>
      <c r="H269" s="29"/>
      <c r="K269" s="352"/>
      <c r="L269" s="352"/>
      <c r="M269" s="353"/>
      <c r="O269" s="29"/>
    </row>
    <row r="270" spans="4:15" s="1" customFormat="1" ht="14.25">
      <c r="D270" s="27"/>
      <c r="E270" s="28"/>
      <c r="F270" s="27"/>
      <c r="G270" s="28"/>
      <c r="H270" s="29"/>
      <c r="K270" s="352"/>
      <c r="L270" s="352"/>
      <c r="M270" s="353"/>
      <c r="O270" s="29"/>
    </row>
    <row r="271" spans="4:15" s="1" customFormat="1" ht="14.25">
      <c r="D271" s="27"/>
      <c r="E271" s="28"/>
      <c r="F271" s="27"/>
      <c r="G271" s="28"/>
      <c r="H271" s="29"/>
      <c r="K271" s="352"/>
      <c r="L271" s="352"/>
      <c r="M271" s="353"/>
      <c r="O271" s="29"/>
    </row>
    <row r="272" spans="4:15" s="1" customFormat="1" ht="14.25">
      <c r="D272" s="27"/>
      <c r="E272" s="28"/>
      <c r="F272" s="27"/>
      <c r="G272" s="28"/>
      <c r="H272" s="29"/>
      <c r="K272" s="352"/>
      <c r="L272" s="352"/>
      <c r="M272" s="353"/>
      <c r="O272" s="29"/>
    </row>
    <row r="273" spans="4:15" s="1" customFormat="1" ht="14.25">
      <c r="D273" s="27"/>
      <c r="E273" s="28"/>
      <c r="F273" s="27"/>
      <c r="G273" s="28"/>
      <c r="H273" s="29"/>
      <c r="K273" s="352"/>
      <c r="L273" s="352"/>
      <c r="M273" s="353"/>
      <c r="O273" s="29"/>
    </row>
    <row r="274" spans="4:15" s="1" customFormat="1" ht="14.25">
      <c r="D274" s="27"/>
      <c r="E274" s="28"/>
      <c r="F274" s="27"/>
      <c r="G274" s="28"/>
      <c r="H274" s="29"/>
      <c r="K274" s="352"/>
      <c r="L274" s="352"/>
      <c r="M274" s="353"/>
      <c r="O274" s="29"/>
    </row>
    <row r="275" spans="4:15" s="1" customFormat="1" ht="14.25">
      <c r="D275" s="27"/>
      <c r="E275" s="28"/>
      <c r="F275" s="27"/>
      <c r="G275" s="28"/>
      <c r="H275" s="29"/>
      <c r="K275" s="352"/>
      <c r="L275" s="352"/>
      <c r="M275" s="353"/>
      <c r="O275" s="29"/>
    </row>
    <row r="276" spans="4:15" s="1" customFormat="1" ht="14.25">
      <c r="D276" s="27"/>
      <c r="E276" s="28"/>
      <c r="F276" s="27"/>
      <c r="G276" s="28"/>
      <c r="H276" s="29"/>
      <c r="K276" s="352"/>
      <c r="L276" s="352"/>
      <c r="M276" s="353"/>
      <c r="O276" s="29"/>
    </row>
    <row r="277" spans="4:15" s="1" customFormat="1" ht="14.25">
      <c r="D277" s="27"/>
      <c r="E277" s="28"/>
      <c r="F277" s="27"/>
      <c r="G277" s="28"/>
      <c r="H277" s="29"/>
      <c r="K277" s="352"/>
      <c r="L277" s="352"/>
      <c r="M277" s="353"/>
      <c r="O277" s="29"/>
    </row>
    <row r="278" spans="4:15" s="1" customFormat="1" ht="14.25">
      <c r="D278" s="27"/>
      <c r="E278" s="28"/>
      <c r="F278" s="27"/>
      <c r="G278" s="28"/>
      <c r="H278" s="29"/>
      <c r="K278" s="352"/>
      <c r="L278" s="352"/>
      <c r="M278" s="353"/>
      <c r="O278" s="29"/>
    </row>
    <row r="279" spans="4:15" s="1" customFormat="1" ht="14.25">
      <c r="D279" s="27"/>
      <c r="E279" s="28"/>
      <c r="F279" s="27"/>
      <c r="G279" s="28"/>
      <c r="H279" s="29"/>
      <c r="K279" s="352"/>
      <c r="L279" s="352"/>
      <c r="M279" s="353"/>
      <c r="O279" s="29"/>
    </row>
    <row r="280" spans="4:15" s="1" customFormat="1" ht="14.25">
      <c r="D280" s="27"/>
      <c r="E280" s="28"/>
      <c r="F280" s="27"/>
      <c r="G280" s="28"/>
      <c r="H280" s="29"/>
      <c r="K280" s="352"/>
      <c r="L280" s="352"/>
      <c r="M280" s="353"/>
      <c r="O280" s="29"/>
    </row>
    <row r="281" spans="4:15" s="1" customFormat="1" ht="14.25">
      <c r="D281" s="27"/>
      <c r="E281" s="28"/>
      <c r="F281" s="27"/>
      <c r="G281" s="28"/>
      <c r="H281" s="29"/>
      <c r="K281" s="352"/>
      <c r="L281" s="352"/>
      <c r="M281" s="353"/>
      <c r="O281" s="29"/>
    </row>
    <row r="282" spans="4:15" s="1" customFormat="1" ht="14.25">
      <c r="D282" s="27"/>
      <c r="E282" s="28"/>
      <c r="F282" s="27"/>
      <c r="G282" s="28"/>
      <c r="H282" s="29"/>
      <c r="K282" s="352"/>
      <c r="L282" s="352"/>
      <c r="M282" s="353"/>
      <c r="O282" s="29"/>
    </row>
    <row r="283" spans="4:15" s="1" customFormat="1" ht="14.25">
      <c r="D283" s="27"/>
      <c r="E283" s="28"/>
      <c r="F283" s="27"/>
      <c r="G283" s="28"/>
      <c r="H283" s="29"/>
      <c r="K283" s="352"/>
      <c r="L283" s="352"/>
      <c r="M283" s="353"/>
      <c r="O283" s="29"/>
    </row>
    <row r="284" spans="4:15" s="1" customFormat="1" ht="14.25">
      <c r="D284" s="27"/>
      <c r="E284" s="28"/>
      <c r="F284" s="27"/>
      <c r="G284" s="28"/>
      <c r="H284" s="29"/>
      <c r="K284" s="352"/>
      <c r="L284" s="352"/>
      <c r="M284" s="353"/>
      <c r="O284" s="29"/>
    </row>
    <row r="285" spans="4:15" s="1" customFormat="1" ht="14.25">
      <c r="D285" s="27"/>
      <c r="E285" s="28"/>
      <c r="F285" s="27"/>
      <c r="G285" s="28"/>
      <c r="H285" s="29"/>
      <c r="K285" s="352"/>
      <c r="L285" s="352"/>
      <c r="M285" s="353"/>
      <c r="O285" s="29"/>
    </row>
    <row r="286" spans="4:15" s="1" customFormat="1" ht="14.25">
      <c r="D286" s="27"/>
      <c r="E286" s="28"/>
      <c r="F286" s="27"/>
      <c r="G286" s="28"/>
      <c r="H286" s="29"/>
      <c r="K286" s="352"/>
      <c r="L286" s="352"/>
      <c r="M286" s="353"/>
      <c r="O286" s="29"/>
    </row>
    <row r="287" spans="4:15" s="1" customFormat="1" ht="14.25">
      <c r="D287" s="27"/>
      <c r="E287" s="28"/>
      <c r="F287" s="27"/>
      <c r="G287" s="28"/>
      <c r="H287" s="29"/>
      <c r="K287" s="352"/>
      <c r="L287" s="352"/>
      <c r="M287" s="353"/>
      <c r="O287" s="29"/>
    </row>
    <row r="288" spans="4:15" s="1" customFormat="1" ht="14.25">
      <c r="D288" s="27"/>
      <c r="E288" s="28"/>
      <c r="F288" s="27"/>
      <c r="G288" s="28"/>
      <c r="H288" s="29"/>
      <c r="K288" s="352"/>
      <c r="L288" s="352"/>
      <c r="M288" s="353"/>
      <c r="O288" s="29"/>
    </row>
    <row r="289" spans="4:15" s="1" customFormat="1" ht="14.25">
      <c r="D289" s="27"/>
      <c r="E289" s="28"/>
      <c r="F289" s="27"/>
      <c r="G289" s="28"/>
      <c r="H289" s="29"/>
      <c r="K289" s="352"/>
      <c r="L289" s="352"/>
      <c r="M289" s="353"/>
      <c r="O289" s="29"/>
    </row>
    <row r="290" spans="4:15" s="1" customFormat="1" ht="14.25">
      <c r="D290" s="27"/>
      <c r="E290" s="28"/>
      <c r="F290" s="27"/>
      <c r="G290" s="28"/>
      <c r="H290" s="29"/>
      <c r="K290" s="352"/>
      <c r="L290" s="352"/>
      <c r="M290" s="353"/>
      <c r="O290" s="29"/>
    </row>
    <row r="291" spans="4:15" s="1" customFormat="1" ht="14.25">
      <c r="D291" s="27"/>
      <c r="E291" s="28"/>
      <c r="F291" s="27"/>
      <c r="G291" s="28"/>
      <c r="H291" s="29"/>
      <c r="K291" s="352"/>
      <c r="L291" s="352"/>
      <c r="M291" s="353"/>
      <c r="O291" s="29"/>
    </row>
    <row r="292" spans="4:15" s="1" customFormat="1" ht="14.25">
      <c r="D292" s="27"/>
      <c r="E292" s="28"/>
      <c r="F292" s="27"/>
      <c r="G292" s="28"/>
      <c r="H292" s="29"/>
      <c r="K292" s="352"/>
      <c r="L292" s="352"/>
      <c r="M292" s="353"/>
      <c r="O292" s="29"/>
    </row>
    <row r="293" spans="4:15" s="1" customFormat="1" ht="14.25">
      <c r="D293" s="27"/>
      <c r="E293" s="28"/>
      <c r="F293" s="27"/>
      <c r="G293" s="28"/>
      <c r="H293" s="29"/>
      <c r="K293" s="352"/>
      <c r="L293" s="352"/>
      <c r="M293" s="353"/>
      <c r="O293" s="29"/>
    </row>
    <row r="294" spans="4:15" s="1" customFormat="1" ht="14.25">
      <c r="D294" s="27"/>
      <c r="E294" s="28"/>
      <c r="F294" s="27"/>
      <c r="G294" s="28"/>
      <c r="H294" s="29"/>
      <c r="K294" s="352"/>
      <c r="L294" s="352"/>
      <c r="M294" s="353"/>
      <c r="O294" s="29"/>
    </row>
    <row r="295" spans="4:15" s="1" customFormat="1" ht="14.25">
      <c r="D295" s="27"/>
      <c r="E295" s="28"/>
      <c r="F295" s="27"/>
      <c r="G295" s="28"/>
      <c r="H295" s="29"/>
      <c r="K295" s="352"/>
      <c r="L295" s="352"/>
      <c r="M295" s="353"/>
      <c r="O295" s="29"/>
    </row>
    <row r="296" spans="4:15" s="1" customFormat="1" ht="14.25">
      <c r="D296" s="27"/>
      <c r="E296" s="28"/>
      <c r="F296" s="27"/>
      <c r="G296" s="28"/>
      <c r="H296" s="29"/>
      <c r="K296" s="352"/>
      <c r="L296" s="352"/>
      <c r="M296" s="353"/>
      <c r="O296" s="29"/>
    </row>
    <row r="297" spans="4:15" s="1" customFormat="1" ht="14.25">
      <c r="D297" s="27"/>
      <c r="E297" s="28"/>
      <c r="F297" s="27"/>
      <c r="G297" s="28"/>
      <c r="H297" s="29"/>
      <c r="K297" s="352"/>
      <c r="L297" s="352"/>
      <c r="M297" s="353"/>
      <c r="O297" s="29"/>
    </row>
    <row r="298" spans="4:15" s="1" customFormat="1" ht="14.25">
      <c r="D298" s="27"/>
      <c r="E298" s="28"/>
      <c r="F298" s="27"/>
      <c r="G298" s="28"/>
      <c r="H298" s="29"/>
      <c r="K298" s="352"/>
      <c r="L298" s="352"/>
      <c r="M298" s="353"/>
      <c r="O298" s="29"/>
    </row>
    <row r="299" spans="4:15" s="1" customFormat="1" ht="14.25">
      <c r="D299" s="27"/>
      <c r="E299" s="28"/>
      <c r="F299" s="27"/>
      <c r="G299" s="28"/>
      <c r="H299" s="29"/>
      <c r="K299" s="352"/>
      <c r="L299" s="352"/>
      <c r="M299" s="353"/>
      <c r="O299" s="29"/>
    </row>
    <row r="300" spans="4:15" s="1" customFormat="1" ht="14.25">
      <c r="D300" s="27"/>
      <c r="E300" s="28"/>
      <c r="F300" s="27"/>
      <c r="G300" s="28"/>
      <c r="H300" s="29"/>
      <c r="K300" s="352"/>
      <c r="L300" s="352"/>
      <c r="M300" s="353"/>
      <c r="O300" s="29"/>
    </row>
    <row r="301" spans="4:15" s="1" customFormat="1" ht="14.25">
      <c r="D301" s="27"/>
      <c r="E301" s="28"/>
      <c r="F301" s="27"/>
      <c r="G301" s="28"/>
      <c r="H301" s="29"/>
      <c r="K301" s="352"/>
      <c r="L301" s="352"/>
      <c r="M301" s="353"/>
      <c r="O301" s="29"/>
    </row>
    <row r="302" spans="4:15" s="1" customFormat="1" ht="14.25">
      <c r="D302" s="27"/>
      <c r="E302" s="28"/>
      <c r="F302" s="27"/>
      <c r="G302" s="28"/>
      <c r="H302" s="29"/>
      <c r="K302" s="352"/>
      <c r="L302" s="352"/>
      <c r="M302" s="353"/>
      <c r="O302" s="29"/>
    </row>
    <row r="303" spans="4:15" s="1" customFormat="1" ht="14.25">
      <c r="D303" s="27"/>
      <c r="E303" s="28"/>
      <c r="F303" s="27"/>
      <c r="G303" s="28"/>
      <c r="H303" s="29"/>
      <c r="K303" s="352"/>
      <c r="L303" s="352"/>
      <c r="M303" s="353"/>
      <c r="O303" s="29"/>
    </row>
    <row r="304" spans="4:15" s="1" customFormat="1" ht="14.25">
      <c r="D304" s="27"/>
      <c r="E304" s="28"/>
      <c r="F304" s="27"/>
      <c r="G304" s="28"/>
      <c r="H304" s="29"/>
      <c r="K304" s="352"/>
      <c r="L304" s="352"/>
      <c r="M304" s="353"/>
      <c r="O304" s="29"/>
    </row>
    <row r="305" spans="4:15" s="1" customFormat="1" ht="14.25">
      <c r="D305" s="27"/>
      <c r="E305" s="28"/>
      <c r="F305" s="27"/>
      <c r="G305" s="28"/>
      <c r="H305" s="29"/>
      <c r="K305" s="352"/>
      <c r="L305" s="352"/>
      <c r="M305" s="353"/>
      <c r="O305" s="29"/>
    </row>
    <row r="306" spans="4:15" s="1" customFormat="1" ht="14.25">
      <c r="D306" s="27"/>
      <c r="E306" s="28"/>
      <c r="F306" s="27"/>
      <c r="G306" s="28"/>
      <c r="H306" s="29"/>
      <c r="K306" s="352"/>
      <c r="L306" s="352"/>
      <c r="M306" s="353"/>
      <c r="O306" s="29"/>
    </row>
    <row r="307" spans="4:15" s="1" customFormat="1" ht="14.25">
      <c r="D307" s="27"/>
      <c r="E307" s="28"/>
      <c r="F307" s="27"/>
      <c r="G307" s="28"/>
      <c r="H307" s="29"/>
      <c r="K307" s="352"/>
      <c r="L307" s="352"/>
      <c r="M307" s="353"/>
      <c r="O307" s="29"/>
    </row>
    <row r="308" spans="4:15" s="1" customFormat="1" ht="14.25">
      <c r="D308" s="27"/>
      <c r="E308" s="28"/>
      <c r="F308" s="27"/>
      <c r="G308" s="28"/>
      <c r="H308" s="29"/>
      <c r="K308" s="352"/>
      <c r="L308" s="352"/>
      <c r="M308" s="353"/>
      <c r="O308" s="29"/>
    </row>
    <row r="309" spans="4:15" s="1" customFormat="1" ht="14.25">
      <c r="D309" s="27"/>
      <c r="E309" s="28"/>
      <c r="F309" s="27"/>
      <c r="G309" s="28"/>
      <c r="H309" s="29"/>
      <c r="K309" s="352"/>
      <c r="L309" s="352"/>
      <c r="M309" s="353"/>
      <c r="O309" s="29"/>
    </row>
    <row r="310" spans="4:15" s="1" customFormat="1" ht="14.25">
      <c r="D310" s="27"/>
      <c r="E310" s="28"/>
      <c r="F310" s="27"/>
      <c r="G310" s="28"/>
      <c r="H310" s="29"/>
      <c r="K310" s="352"/>
      <c r="L310" s="352"/>
      <c r="M310" s="353"/>
      <c r="O310" s="29"/>
    </row>
    <row r="311" spans="4:15" s="1" customFormat="1" ht="14.25">
      <c r="D311" s="27"/>
      <c r="E311" s="28"/>
      <c r="F311" s="27"/>
      <c r="G311" s="28"/>
      <c r="H311" s="29"/>
      <c r="K311" s="352"/>
      <c r="L311" s="352"/>
      <c r="M311" s="353"/>
      <c r="O311" s="29"/>
    </row>
    <row r="312" spans="4:15" s="1" customFormat="1" ht="14.25">
      <c r="D312" s="27"/>
      <c r="E312" s="28"/>
      <c r="F312" s="27"/>
      <c r="G312" s="28"/>
      <c r="H312" s="29"/>
      <c r="K312" s="352"/>
      <c r="L312" s="352"/>
      <c r="M312" s="353"/>
      <c r="O312" s="29"/>
    </row>
    <row r="313" spans="4:15" s="1" customFormat="1" ht="14.25">
      <c r="D313" s="27"/>
      <c r="E313" s="28"/>
      <c r="F313" s="27"/>
      <c r="G313" s="28"/>
      <c r="H313" s="29"/>
      <c r="K313" s="352"/>
      <c r="L313" s="352"/>
      <c r="M313" s="353"/>
      <c r="O313" s="29"/>
    </row>
    <row r="314" spans="4:15" s="1" customFormat="1" ht="14.25">
      <c r="D314" s="27"/>
      <c r="E314" s="28"/>
      <c r="F314" s="27"/>
      <c r="G314" s="28"/>
      <c r="H314" s="29"/>
      <c r="K314" s="352"/>
      <c r="L314" s="352"/>
      <c r="M314" s="353"/>
      <c r="O314" s="29"/>
    </row>
    <row r="315" spans="4:15" s="1" customFormat="1" ht="14.25">
      <c r="D315" s="27"/>
      <c r="E315" s="28"/>
      <c r="F315" s="27"/>
      <c r="G315" s="28"/>
      <c r="H315" s="29"/>
      <c r="K315" s="352"/>
      <c r="L315" s="352"/>
      <c r="M315" s="353"/>
      <c r="O315" s="29"/>
    </row>
    <row r="316" spans="4:15" s="1" customFormat="1" ht="14.25">
      <c r="D316" s="27"/>
      <c r="E316" s="28"/>
      <c r="F316" s="27"/>
      <c r="G316" s="28"/>
      <c r="H316" s="29"/>
      <c r="K316" s="352"/>
      <c r="L316" s="352"/>
      <c r="M316" s="353"/>
      <c r="O316" s="29"/>
    </row>
    <row r="317" spans="4:15" s="1" customFormat="1" ht="14.25">
      <c r="D317" s="27"/>
      <c r="E317" s="28"/>
      <c r="F317" s="27"/>
      <c r="G317" s="28"/>
      <c r="H317" s="29"/>
      <c r="K317" s="352"/>
      <c r="L317" s="352"/>
      <c r="M317" s="353"/>
      <c r="O317" s="29"/>
    </row>
    <row r="318" spans="4:15" s="1" customFormat="1" ht="14.25">
      <c r="D318" s="27"/>
      <c r="E318" s="28"/>
      <c r="F318" s="27"/>
      <c r="G318" s="28"/>
      <c r="H318" s="29"/>
      <c r="K318" s="352"/>
      <c r="L318" s="352"/>
      <c r="M318" s="353"/>
      <c r="O318" s="29"/>
    </row>
    <row r="319" spans="4:15" s="1" customFormat="1" ht="14.25">
      <c r="D319" s="27"/>
      <c r="E319" s="28"/>
      <c r="F319" s="27"/>
      <c r="G319" s="28"/>
      <c r="H319" s="29"/>
      <c r="K319" s="352"/>
      <c r="L319" s="352"/>
      <c r="M319" s="353"/>
      <c r="O319" s="29"/>
    </row>
    <row r="320" spans="4:15" s="1" customFormat="1" ht="14.25">
      <c r="D320" s="27"/>
      <c r="E320" s="28"/>
      <c r="F320" s="27"/>
      <c r="G320" s="28"/>
      <c r="H320" s="29"/>
      <c r="K320" s="352"/>
      <c r="L320" s="352"/>
      <c r="M320" s="353"/>
      <c r="O320" s="29"/>
    </row>
    <row r="321" spans="4:15" s="1" customFormat="1" ht="14.25">
      <c r="D321" s="27"/>
      <c r="E321" s="28"/>
      <c r="F321" s="27"/>
      <c r="G321" s="28"/>
      <c r="H321" s="29"/>
      <c r="K321" s="352"/>
      <c r="L321" s="352"/>
      <c r="M321" s="353"/>
      <c r="O321" s="29"/>
    </row>
    <row r="322" spans="4:15" s="1" customFormat="1" ht="14.25">
      <c r="D322" s="27"/>
      <c r="E322" s="28"/>
      <c r="F322" s="27"/>
      <c r="G322" s="28"/>
      <c r="H322" s="29"/>
      <c r="K322" s="352"/>
      <c r="L322" s="352"/>
      <c r="M322" s="353"/>
      <c r="O322" s="29"/>
    </row>
    <row r="323" spans="4:15" s="1" customFormat="1" ht="14.25">
      <c r="D323" s="27"/>
      <c r="E323" s="28"/>
      <c r="F323" s="27"/>
      <c r="G323" s="28"/>
      <c r="H323" s="29"/>
      <c r="K323" s="352"/>
      <c r="L323" s="352"/>
      <c r="M323" s="353"/>
      <c r="O323" s="29"/>
    </row>
    <row r="324" spans="4:15" s="1" customFormat="1" ht="14.25">
      <c r="D324" s="27"/>
      <c r="E324" s="28"/>
      <c r="F324" s="27"/>
      <c r="G324" s="28"/>
      <c r="H324" s="29"/>
      <c r="K324" s="352"/>
      <c r="L324" s="352"/>
      <c r="M324" s="353"/>
      <c r="O324" s="29"/>
    </row>
    <row r="325" spans="4:15" s="1" customFormat="1" ht="14.25">
      <c r="D325" s="27"/>
      <c r="E325" s="28"/>
      <c r="F325" s="27"/>
      <c r="G325" s="28"/>
      <c r="H325" s="29"/>
      <c r="K325" s="352"/>
      <c r="L325" s="352"/>
      <c r="M325" s="353"/>
      <c r="O325" s="29"/>
    </row>
    <row r="326" spans="4:15" s="1" customFormat="1" ht="14.25">
      <c r="D326" s="27"/>
      <c r="E326" s="28"/>
      <c r="F326" s="27"/>
      <c r="G326" s="28"/>
      <c r="H326" s="29"/>
      <c r="K326" s="352"/>
      <c r="L326" s="352"/>
      <c r="M326" s="353"/>
      <c r="O326" s="29"/>
    </row>
    <row r="327" spans="4:15" s="1" customFormat="1" ht="14.25">
      <c r="D327" s="27"/>
      <c r="E327" s="28"/>
      <c r="F327" s="27"/>
      <c r="G327" s="28"/>
      <c r="H327" s="29"/>
      <c r="K327" s="352"/>
      <c r="L327" s="352"/>
      <c r="M327" s="353"/>
      <c r="O327" s="29"/>
    </row>
    <row r="328" spans="4:15" s="1" customFormat="1" ht="14.25">
      <c r="D328" s="27"/>
      <c r="E328" s="28"/>
      <c r="F328" s="27"/>
      <c r="G328" s="28"/>
      <c r="H328" s="29"/>
      <c r="K328" s="352"/>
      <c r="L328" s="352"/>
      <c r="M328" s="353"/>
      <c r="O328" s="29"/>
    </row>
    <row r="329" spans="4:15" s="1" customFormat="1" ht="14.25">
      <c r="D329" s="27"/>
      <c r="E329" s="28"/>
      <c r="F329" s="27"/>
      <c r="G329" s="28"/>
      <c r="H329" s="29"/>
      <c r="K329" s="352"/>
      <c r="L329" s="352"/>
      <c r="M329" s="353"/>
      <c r="O329" s="29"/>
    </row>
    <row r="330" spans="4:15" s="1" customFormat="1" ht="14.25">
      <c r="D330" s="27"/>
      <c r="E330" s="28"/>
      <c r="F330" s="27"/>
      <c r="G330" s="28"/>
      <c r="H330" s="29"/>
      <c r="K330" s="352"/>
      <c r="L330" s="352"/>
      <c r="M330" s="353"/>
      <c r="O330" s="29"/>
    </row>
    <row r="331" spans="4:15" s="1" customFormat="1" ht="14.25">
      <c r="D331" s="27"/>
      <c r="E331" s="28"/>
      <c r="F331" s="27"/>
      <c r="G331" s="28"/>
      <c r="H331" s="29"/>
      <c r="K331" s="352"/>
      <c r="L331" s="352"/>
      <c r="M331" s="353"/>
      <c r="O331" s="29"/>
    </row>
    <row r="332" spans="4:15" s="1" customFormat="1" ht="14.25">
      <c r="D332" s="27"/>
      <c r="E332" s="28"/>
      <c r="F332" s="27"/>
      <c r="G332" s="28"/>
      <c r="H332" s="29"/>
      <c r="K332" s="352"/>
      <c r="L332" s="352"/>
      <c r="M332" s="353"/>
      <c r="O332" s="29"/>
    </row>
    <row r="333" spans="4:15" s="1" customFormat="1" ht="14.25">
      <c r="D333" s="27"/>
      <c r="E333" s="28"/>
      <c r="F333" s="27"/>
      <c r="G333" s="28"/>
      <c r="H333" s="29"/>
      <c r="K333" s="352"/>
      <c r="L333" s="352"/>
      <c r="M333" s="353"/>
      <c r="O333" s="29"/>
    </row>
    <row r="334" spans="4:15" s="1" customFormat="1" ht="14.25">
      <c r="D334" s="27"/>
      <c r="E334" s="28"/>
      <c r="F334" s="27"/>
      <c r="G334" s="28"/>
      <c r="H334" s="29"/>
      <c r="K334" s="352"/>
      <c r="L334" s="352"/>
      <c r="M334" s="353"/>
      <c r="O334" s="29"/>
    </row>
    <row r="335" spans="4:15" s="1" customFormat="1" ht="14.25">
      <c r="D335" s="27"/>
      <c r="E335" s="28"/>
      <c r="F335" s="27"/>
      <c r="G335" s="28"/>
      <c r="H335" s="29"/>
      <c r="K335" s="352"/>
      <c r="L335" s="352"/>
      <c r="M335" s="353"/>
      <c r="O335" s="29"/>
    </row>
    <row r="336" spans="4:15" s="1" customFormat="1" ht="14.25">
      <c r="D336" s="27"/>
      <c r="E336" s="28"/>
      <c r="F336" s="27"/>
      <c r="G336" s="28"/>
      <c r="H336" s="29"/>
      <c r="K336" s="352"/>
      <c r="L336" s="352"/>
      <c r="M336" s="353"/>
      <c r="O336" s="29"/>
    </row>
    <row r="337" spans="4:15" s="1" customFormat="1" ht="14.25">
      <c r="D337" s="27"/>
      <c r="E337" s="28"/>
      <c r="F337" s="27"/>
      <c r="G337" s="28"/>
      <c r="H337" s="29"/>
      <c r="K337" s="352"/>
      <c r="L337" s="352"/>
      <c r="M337" s="353"/>
      <c r="O337" s="29"/>
    </row>
    <row r="338" spans="4:15" s="1" customFormat="1" ht="14.25">
      <c r="D338" s="27"/>
      <c r="E338" s="28"/>
      <c r="F338" s="27"/>
      <c r="G338" s="28"/>
      <c r="H338" s="29"/>
      <c r="K338" s="352"/>
      <c r="L338" s="352"/>
      <c r="M338" s="353"/>
      <c r="O338" s="29"/>
    </row>
    <row r="339" spans="4:15" s="1" customFormat="1" ht="14.25">
      <c r="D339" s="27"/>
      <c r="E339" s="28"/>
      <c r="F339" s="27"/>
      <c r="G339" s="28"/>
      <c r="H339" s="29"/>
      <c r="K339" s="352"/>
      <c r="L339" s="352"/>
      <c r="M339" s="353"/>
      <c r="O339" s="29"/>
    </row>
    <row r="340" spans="4:15" s="1" customFormat="1" ht="14.25">
      <c r="D340" s="27"/>
      <c r="E340" s="28"/>
      <c r="F340" s="27"/>
      <c r="G340" s="28"/>
      <c r="H340" s="29"/>
      <c r="K340" s="352"/>
      <c r="L340" s="352"/>
      <c r="M340" s="353"/>
      <c r="O340" s="29"/>
    </row>
    <row r="341" spans="4:15" s="1" customFormat="1" ht="14.25">
      <c r="D341" s="27"/>
      <c r="E341" s="28"/>
      <c r="F341" s="27"/>
      <c r="G341" s="28"/>
      <c r="H341" s="29"/>
      <c r="K341" s="352"/>
      <c r="L341" s="352"/>
      <c r="M341" s="353"/>
      <c r="O341" s="29"/>
    </row>
    <row r="342" spans="4:15" s="1" customFormat="1" ht="14.25">
      <c r="D342" s="27"/>
      <c r="E342" s="28"/>
      <c r="F342" s="27"/>
      <c r="G342" s="28"/>
      <c r="H342" s="29"/>
      <c r="K342" s="352"/>
      <c r="L342" s="352"/>
      <c r="M342" s="353"/>
      <c r="O342" s="29"/>
    </row>
    <row r="343" spans="4:15" s="1" customFormat="1" ht="14.25">
      <c r="D343" s="27"/>
      <c r="E343" s="28"/>
      <c r="F343" s="27"/>
      <c r="G343" s="28"/>
      <c r="H343" s="29"/>
      <c r="K343" s="352"/>
      <c r="L343" s="352"/>
      <c r="M343" s="353"/>
      <c r="O343" s="29"/>
    </row>
    <row r="344" spans="4:15" s="1" customFormat="1" ht="14.25">
      <c r="D344" s="27"/>
      <c r="E344" s="28"/>
      <c r="F344" s="27"/>
      <c r="G344" s="28"/>
      <c r="H344" s="29"/>
      <c r="K344" s="352"/>
      <c r="L344" s="352"/>
      <c r="M344" s="353"/>
      <c r="O344" s="29"/>
    </row>
    <row r="345" spans="4:15" s="1" customFormat="1" ht="14.25">
      <c r="D345" s="27"/>
      <c r="E345" s="28"/>
      <c r="F345" s="27"/>
      <c r="G345" s="28"/>
      <c r="H345" s="29"/>
      <c r="K345" s="352"/>
      <c r="L345" s="352"/>
      <c r="M345" s="353"/>
      <c r="O345" s="29"/>
    </row>
    <row r="346" spans="4:15" s="1" customFormat="1" ht="14.25">
      <c r="D346" s="27"/>
      <c r="E346" s="28"/>
      <c r="F346" s="27"/>
      <c r="G346" s="28"/>
      <c r="H346" s="29"/>
      <c r="K346" s="352"/>
      <c r="L346" s="352"/>
      <c r="M346" s="353"/>
      <c r="O346" s="29"/>
    </row>
    <row r="347" spans="4:15" s="1" customFormat="1" ht="14.25">
      <c r="D347" s="27"/>
      <c r="E347" s="28"/>
      <c r="F347" s="27"/>
      <c r="G347" s="28"/>
      <c r="H347" s="29"/>
      <c r="K347" s="352"/>
      <c r="L347" s="352"/>
      <c r="M347" s="353"/>
      <c r="O347" s="29"/>
    </row>
    <row r="348" spans="4:15" s="1" customFormat="1" ht="14.25">
      <c r="D348" s="27"/>
      <c r="E348" s="28"/>
      <c r="F348" s="27"/>
      <c r="G348" s="28"/>
      <c r="H348" s="29"/>
      <c r="K348" s="352"/>
      <c r="L348" s="352"/>
      <c r="M348" s="353"/>
      <c r="O348" s="29"/>
    </row>
    <row r="349" spans="4:15" s="1" customFormat="1" ht="14.25">
      <c r="D349" s="27"/>
      <c r="E349" s="28"/>
      <c r="F349" s="27"/>
      <c r="G349" s="28"/>
      <c r="H349" s="29"/>
      <c r="K349" s="352"/>
      <c r="L349" s="352"/>
      <c r="M349" s="353"/>
      <c r="O349" s="29"/>
    </row>
    <row r="350" spans="4:15" s="1" customFormat="1" ht="14.25">
      <c r="D350" s="27"/>
      <c r="E350" s="28"/>
      <c r="F350" s="27"/>
      <c r="G350" s="28"/>
      <c r="H350" s="29"/>
      <c r="K350" s="352"/>
      <c r="L350" s="352"/>
      <c r="M350" s="353"/>
      <c r="O350" s="29"/>
    </row>
    <row r="351" spans="4:15" s="1" customFormat="1" ht="14.25">
      <c r="D351" s="27"/>
      <c r="E351" s="28"/>
      <c r="F351" s="27"/>
      <c r="G351" s="28"/>
      <c r="H351" s="29"/>
      <c r="K351" s="352"/>
      <c r="L351" s="352"/>
      <c r="M351" s="353"/>
      <c r="O351" s="29"/>
    </row>
    <row r="352" spans="4:15" s="1" customFormat="1" ht="14.25">
      <c r="D352" s="27"/>
      <c r="E352" s="28"/>
      <c r="F352" s="27"/>
      <c r="G352" s="28"/>
      <c r="H352" s="29"/>
      <c r="K352" s="352"/>
      <c r="L352" s="352"/>
      <c r="M352" s="353"/>
      <c r="O352" s="29"/>
    </row>
    <row r="353" spans="4:15" s="1" customFormat="1" ht="14.25">
      <c r="D353" s="27"/>
      <c r="E353" s="28"/>
      <c r="F353" s="27"/>
      <c r="G353" s="28"/>
      <c r="H353" s="29"/>
      <c r="K353" s="352"/>
      <c r="L353" s="352"/>
      <c r="M353" s="353"/>
      <c r="O353" s="29"/>
    </row>
    <row r="354" spans="4:15" s="1" customFormat="1" ht="14.25">
      <c r="D354" s="27"/>
      <c r="E354" s="28"/>
      <c r="F354" s="27"/>
      <c r="G354" s="28"/>
      <c r="H354" s="29"/>
      <c r="K354" s="352"/>
      <c r="L354" s="352"/>
      <c r="M354" s="353"/>
      <c r="O354" s="29"/>
    </row>
    <row r="355" spans="4:15" s="1" customFormat="1" ht="14.25">
      <c r="D355" s="27"/>
      <c r="E355" s="28"/>
      <c r="F355" s="27"/>
      <c r="G355" s="28"/>
      <c r="H355" s="29"/>
      <c r="K355" s="352"/>
      <c r="L355" s="352"/>
      <c r="M355" s="353"/>
      <c r="O355" s="29"/>
    </row>
    <row r="356" spans="4:15" s="1" customFormat="1" ht="14.25">
      <c r="D356" s="27"/>
      <c r="E356" s="28"/>
      <c r="F356" s="27"/>
      <c r="G356" s="28"/>
      <c r="H356" s="29"/>
      <c r="K356" s="352"/>
      <c r="L356" s="352"/>
      <c r="M356" s="353"/>
      <c r="O356" s="29"/>
    </row>
    <row r="357" spans="4:15" s="1" customFormat="1" ht="14.25">
      <c r="D357" s="27"/>
      <c r="E357" s="28"/>
      <c r="F357" s="27"/>
      <c r="G357" s="28"/>
      <c r="H357" s="29"/>
      <c r="K357" s="352"/>
      <c r="L357" s="352"/>
      <c r="M357" s="353"/>
      <c r="O357" s="29"/>
    </row>
    <row r="358" spans="4:15" s="1" customFormat="1" ht="14.25">
      <c r="D358" s="27"/>
      <c r="E358" s="28"/>
      <c r="F358" s="27"/>
      <c r="G358" s="28"/>
      <c r="H358" s="29"/>
      <c r="K358" s="352"/>
      <c r="L358" s="352"/>
      <c r="M358" s="353"/>
      <c r="O358" s="29"/>
    </row>
    <row r="359" spans="4:15" s="1" customFormat="1" ht="14.25">
      <c r="D359" s="27"/>
      <c r="E359" s="28"/>
      <c r="F359" s="27"/>
      <c r="G359" s="28"/>
      <c r="H359" s="29"/>
      <c r="K359" s="352"/>
      <c r="L359" s="352"/>
      <c r="M359" s="353"/>
      <c r="O359" s="29"/>
    </row>
    <row r="360" spans="4:15" s="1" customFormat="1" ht="14.25">
      <c r="D360" s="27"/>
      <c r="E360" s="28"/>
      <c r="F360" s="27"/>
      <c r="G360" s="28"/>
      <c r="H360" s="29"/>
      <c r="K360" s="352"/>
      <c r="L360" s="352"/>
      <c r="M360" s="353"/>
      <c r="O360" s="29"/>
    </row>
    <row r="361" spans="4:15" s="1" customFormat="1" ht="14.25">
      <c r="D361" s="27"/>
      <c r="E361" s="28"/>
      <c r="F361" s="27"/>
      <c r="G361" s="28"/>
      <c r="H361" s="29"/>
      <c r="K361" s="352"/>
      <c r="L361" s="352"/>
      <c r="M361" s="353"/>
      <c r="O361" s="29"/>
    </row>
    <row r="362" spans="4:15" s="1" customFormat="1" ht="14.25">
      <c r="D362" s="27"/>
      <c r="E362" s="28"/>
      <c r="F362" s="27"/>
      <c r="G362" s="28"/>
      <c r="H362" s="29"/>
      <c r="K362" s="352"/>
      <c r="L362" s="352"/>
      <c r="M362" s="353"/>
      <c r="O362" s="29"/>
    </row>
    <row r="363" spans="4:15" s="1" customFormat="1" ht="14.25">
      <c r="D363" s="27"/>
      <c r="E363" s="28"/>
      <c r="F363" s="27"/>
      <c r="G363" s="28"/>
      <c r="H363" s="29"/>
      <c r="K363" s="352"/>
      <c r="L363" s="352"/>
      <c r="M363" s="353"/>
      <c r="O363" s="29"/>
    </row>
    <row r="364" spans="4:15" s="1" customFormat="1" ht="14.25">
      <c r="D364" s="27"/>
      <c r="E364" s="28"/>
      <c r="F364" s="27"/>
      <c r="G364" s="28"/>
      <c r="H364" s="29"/>
      <c r="K364" s="352"/>
      <c r="L364" s="352"/>
      <c r="M364" s="353"/>
      <c r="O364" s="29"/>
    </row>
    <row r="365" spans="4:15" s="1" customFormat="1" ht="14.25">
      <c r="D365" s="27"/>
      <c r="E365" s="28"/>
      <c r="F365" s="27"/>
      <c r="G365" s="28"/>
      <c r="H365" s="29"/>
      <c r="K365" s="352"/>
      <c r="L365" s="352"/>
      <c r="M365" s="353"/>
      <c r="O365" s="29"/>
    </row>
    <row r="366" spans="4:15" s="1" customFormat="1" ht="14.25">
      <c r="D366" s="27"/>
      <c r="E366" s="28"/>
      <c r="F366" s="27"/>
      <c r="G366" s="28"/>
      <c r="H366" s="29"/>
      <c r="K366" s="352"/>
      <c r="L366" s="352"/>
      <c r="M366" s="353"/>
      <c r="O366" s="29"/>
    </row>
    <row r="367" spans="4:15" s="1" customFormat="1" ht="14.25">
      <c r="D367" s="27"/>
      <c r="E367" s="28"/>
      <c r="F367" s="27"/>
      <c r="G367" s="28"/>
      <c r="H367" s="29"/>
      <c r="K367" s="352"/>
      <c r="L367" s="352"/>
      <c r="M367" s="353"/>
      <c r="O367" s="29"/>
    </row>
    <row r="368" spans="4:15" s="1" customFormat="1" ht="14.25">
      <c r="D368" s="27"/>
      <c r="E368" s="28"/>
      <c r="F368" s="27"/>
      <c r="G368" s="28"/>
      <c r="H368" s="29"/>
      <c r="K368" s="352"/>
      <c r="L368" s="352"/>
      <c r="M368" s="353"/>
      <c r="O368" s="29"/>
    </row>
    <row r="369" spans="4:15" s="1" customFormat="1" ht="14.25">
      <c r="D369" s="27"/>
      <c r="E369" s="28"/>
      <c r="F369" s="27"/>
      <c r="G369" s="28"/>
      <c r="H369" s="29"/>
      <c r="K369" s="352"/>
      <c r="L369" s="352"/>
      <c r="M369" s="353"/>
      <c r="O369" s="29"/>
    </row>
    <row r="370" spans="4:15" s="1" customFormat="1" ht="14.25">
      <c r="D370" s="27"/>
      <c r="E370" s="28"/>
      <c r="F370" s="27"/>
      <c r="G370" s="28"/>
      <c r="H370" s="29"/>
      <c r="K370" s="352"/>
      <c r="L370" s="352"/>
      <c r="M370" s="353"/>
      <c r="O370" s="29"/>
    </row>
    <row r="371" spans="4:15" s="1" customFormat="1" ht="14.25">
      <c r="D371" s="27"/>
      <c r="E371" s="28"/>
      <c r="F371" s="27"/>
      <c r="G371" s="28"/>
      <c r="H371" s="29"/>
      <c r="K371" s="352"/>
      <c r="L371" s="352"/>
      <c r="M371" s="353"/>
      <c r="O371" s="29"/>
    </row>
    <row r="372" spans="4:15" s="1" customFormat="1" ht="14.25">
      <c r="D372" s="27"/>
      <c r="E372" s="28"/>
      <c r="F372" s="27"/>
      <c r="G372" s="28"/>
      <c r="H372" s="29"/>
      <c r="K372" s="352"/>
      <c r="L372" s="352"/>
      <c r="M372" s="353"/>
      <c r="O372" s="29"/>
    </row>
    <row r="373" spans="4:15" s="1" customFormat="1" ht="14.25">
      <c r="D373" s="27"/>
      <c r="E373" s="28"/>
      <c r="F373" s="27"/>
      <c r="G373" s="28"/>
      <c r="H373" s="29"/>
      <c r="K373" s="352"/>
      <c r="L373" s="352"/>
      <c r="M373" s="353"/>
      <c r="O373" s="29"/>
    </row>
    <row r="374" spans="4:15" s="1" customFormat="1" ht="14.25">
      <c r="D374" s="27"/>
      <c r="E374" s="28"/>
      <c r="F374" s="27"/>
      <c r="G374" s="28"/>
      <c r="H374" s="29"/>
      <c r="K374" s="352"/>
      <c r="L374" s="352"/>
      <c r="M374" s="353"/>
      <c r="O374" s="29"/>
    </row>
    <row r="375" spans="4:15" s="1" customFormat="1" ht="14.25">
      <c r="D375" s="27"/>
      <c r="E375" s="28"/>
      <c r="F375" s="27"/>
      <c r="G375" s="28"/>
      <c r="H375" s="29"/>
      <c r="K375" s="352"/>
      <c r="L375" s="352"/>
      <c r="M375" s="353"/>
      <c r="O375" s="29"/>
    </row>
    <row r="376" spans="4:15" s="1" customFormat="1" ht="14.25">
      <c r="D376" s="27"/>
      <c r="E376" s="28"/>
      <c r="F376" s="27"/>
      <c r="G376" s="28"/>
      <c r="H376" s="29"/>
      <c r="K376" s="352"/>
      <c r="L376" s="352"/>
      <c r="M376" s="353"/>
      <c r="O376" s="29"/>
    </row>
    <row r="377" spans="4:15" s="1" customFormat="1" ht="14.25">
      <c r="D377" s="27"/>
      <c r="E377" s="28"/>
      <c r="F377" s="27"/>
      <c r="G377" s="28"/>
      <c r="H377" s="29"/>
      <c r="K377" s="352"/>
      <c r="L377" s="352"/>
      <c r="M377" s="353"/>
      <c r="O377" s="29"/>
    </row>
    <row r="378" spans="4:15" s="1" customFormat="1" ht="14.25">
      <c r="D378" s="27"/>
      <c r="E378" s="28"/>
      <c r="F378" s="27"/>
      <c r="G378" s="28"/>
      <c r="H378" s="29"/>
      <c r="K378" s="352"/>
      <c r="L378" s="352"/>
      <c r="M378" s="353"/>
      <c r="O378" s="29"/>
    </row>
    <row r="379" spans="4:15" s="1" customFormat="1" ht="14.25">
      <c r="D379" s="27"/>
      <c r="E379" s="28"/>
      <c r="F379" s="27"/>
      <c r="G379" s="28"/>
      <c r="H379" s="29"/>
      <c r="K379" s="352"/>
      <c r="L379" s="352"/>
      <c r="M379" s="353"/>
      <c r="O379" s="29"/>
    </row>
    <row r="380" spans="4:15" s="1" customFormat="1" ht="14.25">
      <c r="D380" s="27"/>
      <c r="E380" s="28"/>
      <c r="F380" s="27"/>
      <c r="G380" s="28"/>
      <c r="H380" s="29"/>
      <c r="K380" s="352"/>
      <c r="L380" s="352"/>
      <c r="M380" s="353"/>
      <c r="O380" s="29"/>
    </row>
    <row r="381" spans="4:15" s="1" customFormat="1" ht="14.25">
      <c r="D381" s="27"/>
      <c r="E381" s="28"/>
      <c r="F381" s="27"/>
      <c r="G381" s="28"/>
      <c r="H381" s="29"/>
      <c r="K381" s="352"/>
      <c r="L381" s="352"/>
      <c r="M381" s="353"/>
      <c r="O381" s="29"/>
    </row>
    <row r="382" spans="4:15" s="1" customFormat="1" ht="14.25">
      <c r="D382" s="27"/>
      <c r="E382" s="28"/>
      <c r="F382" s="27"/>
      <c r="G382" s="28"/>
      <c r="H382" s="29"/>
      <c r="K382" s="352"/>
      <c r="L382" s="352"/>
      <c r="M382" s="353"/>
      <c r="O382" s="29"/>
    </row>
    <row r="383" spans="4:15" s="1" customFormat="1" ht="14.25">
      <c r="D383" s="27"/>
      <c r="E383" s="28"/>
      <c r="F383" s="27"/>
      <c r="G383" s="28"/>
      <c r="H383" s="29"/>
      <c r="K383" s="352"/>
      <c r="L383" s="352"/>
      <c r="M383" s="353"/>
      <c r="O383" s="29"/>
    </row>
    <row r="384" spans="4:15" s="1" customFormat="1" ht="14.25">
      <c r="D384" s="27"/>
      <c r="E384" s="28"/>
      <c r="F384" s="27"/>
      <c r="G384" s="28"/>
      <c r="H384" s="29"/>
      <c r="K384" s="352"/>
      <c r="L384" s="352"/>
      <c r="M384" s="353"/>
      <c r="O384" s="29"/>
    </row>
    <row r="385" spans="4:15" s="1" customFormat="1" ht="14.25">
      <c r="D385" s="27"/>
      <c r="E385" s="28"/>
      <c r="F385" s="27"/>
      <c r="G385" s="28"/>
      <c r="H385" s="29"/>
      <c r="K385" s="352"/>
      <c r="L385" s="352"/>
      <c r="M385" s="353"/>
      <c r="O385" s="29"/>
    </row>
    <row r="386" spans="4:15" s="1" customFormat="1" ht="14.25">
      <c r="D386" s="27"/>
      <c r="E386" s="28"/>
      <c r="F386" s="27"/>
      <c r="G386" s="28"/>
      <c r="H386" s="29"/>
      <c r="K386" s="352"/>
      <c r="L386" s="352"/>
      <c r="M386" s="353"/>
      <c r="O386" s="29"/>
    </row>
    <row r="387" spans="4:15" s="1" customFormat="1" ht="14.25">
      <c r="D387" s="27"/>
      <c r="E387" s="28"/>
      <c r="F387" s="27"/>
      <c r="G387" s="28"/>
      <c r="H387" s="29"/>
      <c r="K387" s="352"/>
      <c r="L387" s="352"/>
      <c r="M387" s="353"/>
      <c r="O387" s="29"/>
    </row>
    <row r="388" spans="4:15" s="1" customFormat="1" ht="14.25">
      <c r="D388" s="27"/>
      <c r="E388" s="28"/>
      <c r="F388" s="27"/>
      <c r="G388" s="28"/>
      <c r="H388" s="29"/>
      <c r="K388" s="352"/>
      <c r="L388" s="352"/>
      <c r="M388" s="353"/>
      <c r="O388" s="29"/>
    </row>
    <row r="389" spans="4:15" s="1" customFormat="1" ht="14.25">
      <c r="D389" s="27"/>
      <c r="E389" s="28"/>
      <c r="F389" s="27"/>
      <c r="G389" s="28"/>
      <c r="H389" s="29"/>
      <c r="K389" s="352"/>
      <c r="L389" s="352"/>
      <c r="M389" s="353"/>
      <c r="O389" s="29"/>
    </row>
    <row r="390" spans="4:15" s="1" customFormat="1" ht="14.25">
      <c r="D390" s="27"/>
      <c r="E390" s="28"/>
      <c r="F390" s="27"/>
      <c r="G390" s="28"/>
      <c r="H390" s="29"/>
      <c r="K390" s="352"/>
      <c r="L390" s="352"/>
      <c r="M390" s="353"/>
      <c r="O390" s="29"/>
    </row>
    <row r="391" spans="4:15" s="1" customFormat="1" ht="14.25">
      <c r="D391" s="27"/>
      <c r="E391" s="28"/>
      <c r="F391" s="27"/>
      <c r="G391" s="28"/>
      <c r="H391" s="29"/>
      <c r="K391" s="352"/>
      <c r="L391" s="352"/>
      <c r="M391" s="353"/>
      <c r="O391" s="29"/>
    </row>
    <row r="392" spans="4:15" s="1" customFormat="1" ht="14.25">
      <c r="D392" s="27"/>
      <c r="E392" s="28"/>
      <c r="F392" s="27"/>
      <c r="G392" s="28"/>
      <c r="H392" s="29"/>
      <c r="K392" s="352"/>
      <c r="L392" s="352"/>
      <c r="M392" s="353"/>
      <c r="O392" s="29"/>
    </row>
    <row r="393" spans="4:15" s="1" customFormat="1" ht="14.25">
      <c r="D393" s="27"/>
      <c r="E393" s="28"/>
      <c r="F393" s="27"/>
      <c r="G393" s="28"/>
      <c r="H393" s="29"/>
      <c r="K393" s="352"/>
      <c r="L393" s="352"/>
      <c r="M393" s="353"/>
      <c r="O393" s="29"/>
    </row>
    <row r="394" spans="4:15" s="1" customFormat="1" ht="14.25">
      <c r="D394" s="27"/>
      <c r="E394" s="28"/>
      <c r="F394" s="27"/>
      <c r="G394" s="28"/>
      <c r="H394" s="29"/>
      <c r="K394" s="352"/>
      <c r="L394" s="352"/>
      <c r="M394" s="353"/>
      <c r="O394" s="29"/>
    </row>
    <row r="395" spans="4:15" s="1" customFormat="1" ht="14.25">
      <c r="D395" s="27"/>
      <c r="E395" s="28"/>
      <c r="F395" s="27"/>
      <c r="G395" s="28"/>
      <c r="H395" s="29"/>
      <c r="K395" s="352"/>
      <c r="L395" s="352"/>
      <c r="M395" s="353"/>
      <c r="O395" s="29"/>
    </row>
    <row r="396" spans="4:15" s="1" customFormat="1" ht="14.25">
      <c r="D396" s="27"/>
      <c r="E396" s="28"/>
      <c r="F396" s="27"/>
      <c r="G396" s="28"/>
      <c r="H396" s="29"/>
      <c r="K396" s="352"/>
      <c r="L396" s="352"/>
      <c r="M396" s="353"/>
      <c r="O396" s="29"/>
    </row>
    <row r="397" spans="4:15" s="1" customFormat="1" ht="14.25">
      <c r="D397" s="27"/>
      <c r="E397" s="28"/>
      <c r="F397" s="27"/>
      <c r="G397" s="28"/>
      <c r="H397" s="29"/>
      <c r="K397" s="352"/>
      <c r="L397" s="352"/>
      <c r="M397" s="353"/>
      <c r="O397" s="29"/>
    </row>
    <row r="398" spans="4:15" s="1" customFormat="1" ht="14.25">
      <c r="D398" s="27"/>
      <c r="E398" s="28"/>
      <c r="F398" s="27"/>
      <c r="G398" s="28"/>
      <c r="H398" s="29"/>
      <c r="K398" s="352"/>
      <c r="L398" s="352"/>
      <c r="M398" s="353"/>
      <c r="O398" s="29"/>
    </row>
    <row r="399" spans="4:15" s="1" customFormat="1" ht="14.25">
      <c r="D399" s="27"/>
      <c r="E399" s="28"/>
      <c r="F399" s="27"/>
      <c r="G399" s="28"/>
      <c r="H399" s="29"/>
      <c r="K399" s="352"/>
      <c r="L399" s="352"/>
      <c r="M399" s="353"/>
      <c r="O399" s="29"/>
    </row>
    <row r="400" spans="4:15" s="1" customFormat="1" ht="14.25">
      <c r="D400" s="27"/>
      <c r="E400" s="28"/>
      <c r="F400" s="27"/>
      <c r="G400" s="28"/>
      <c r="H400" s="29"/>
      <c r="K400" s="352"/>
      <c r="L400" s="352"/>
      <c r="M400" s="353"/>
      <c r="O400" s="29"/>
    </row>
    <row r="401" spans="4:15" s="1" customFormat="1" ht="14.25">
      <c r="D401" s="27"/>
      <c r="E401" s="28"/>
      <c r="F401" s="27"/>
      <c r="G401" s="28"/>
      <c r="H401" s="29"/>
      <c r="K401" s="352"/>
      <c r="L401" s="352"/>
      <c r="M401" s="353"/>
      <c r="O401" s="29"/>
    </row>
    <row r="402" spans="4:15" s="1" customFormat="1" ht="14.25">
      <c r="D402" s="27"/>
      <c r="E402" s="28"/>
      <c r="F402" s="27"/>
      <c r="G402" s="28"/>
      <c r="H402" s="29"/>
      <c r="K402" s="352"/>
      <c r="L402" s="352"/>
      <c r="M402" s="353"/>
      <c r="O402" s="29"/>
    </row>
    <row r="403" spans="4:15" s="1" customFormat="1" ht="14.25">
      <c r="D403" s="27"/>
      <c r="E403" s="28"/>
      <c r="F403" s="27"/>
      <c r="G403" s="28"/>
      <c r="H403" s="29"/>
      <c r="K403" s="352"/>
      <c r="L403" s="352"/>
      <c r="M403" s="353"/>
      <c r="O403" s="29"/>
    </row>
    <row r="404" spans="4:15" s="1" customFormat="1" ht="14.25">
      <c r="D404" s="27"/>
      <c r="E404" s="28"/>
      <c r="F404" s="27"/>
      <c r="G404" s="28"/>
      <c r="H404" s="29"/>
      <c r="K404" s="352"/>
      <c r="L404" s="352"/>
      <c r="M404" s="353"/>
      <c r="O404" s="29"/>
    </row>
    <row r="405" spans="4:15" s="1" customFormat="1" ht="14.25">
      <c r="D405" s="27"/>
      <c r="E405" s="28"/>
      <c r="F405" s="27"/>
      <c r="G405" s="28"/>
      <c r="H405" s="29"/>
      <c r="K405" s="352"/>
      <c r="L405" s="352"/>
      <c r="M405" s="353"/>
      <c r="O405" s="29"/>
    </row>
    <row r="406" spans="4:15" s="1" customFormat="1" ht="14.25">
      <c r="D406" s="27"/>
      <c r="E406" s="28"/>
      <c r="F406" s="27"/>
      <c r="G406" s="28"/>
      <c r="H406" s="29"/>
      <c r="K406" s="352"/>
      <c r="L406" s="352"/>
      <c r="M406" s="353"/>
      <c r="O406" s="29"/>
    </row>
    <row r="407" spans="4:15" s="1" customFormat="1" ht="14.25">
      <c r="D407" s="27"/>
      <c r="E407" s="28"/>
      <c r="F407" s="27"/>
      <c r="G407" s="28"/>
      <c r="H407" s="29"/>
      <c r="K407" s="352"/>
      <c r="L407" s="352"/>
      <c r="M407" s="353"/>
      <c r="O407" s="29"/>
    </row>
    <row r="408" spans="4:15" s="1" customFormat="1" ht="14.25">
      <c r="D408" s="27"/>
      <c r="E408" s="28"/>
      <c r="F408" s="27"/>
      <c r="G408" s="28"/>
      <c r="H408" s="29"/>
      <c r="K408" s="352"/>
      <c r="L408" s="352"/>
      <c r="M408" s="353"/>
      <c r="O408" s="29"/>
    </row>
    <row r="409" spans="4:15" s="1" customFormat="1" ht="14.25">
      <c r="D409" s="27"/>
      <c r="E409" s="28"/>
      <c r="F409" s="27"/>
      <c r="G409" s="28"/>
      <c r="H409" s="29"/>
      <c r="K409" s="352"/>
      <c r="L409" s="352"/>
      <c r="M409" s="353"/>
      <c r="O409" s="29"/>
    </row>
    <row r="410" spans="4:15" s="1" customFormat="1" ht="14.25">
      <c r="D410" s="27"/>
      <c r="E410" s="28"/>
      <c r="F410" s="27"/>
      <c r="G410" s="28"/>
      <c r="H410" s="29"/>
      <c r="K410" s="352"/>
      <c r="L410" s="352"/>
      <c r="M410" s="353"/>
      <c r="O410" s="29"/>
    </row>
    <row r="411" spans="4:15" s="1" customFormat="1" ht="14.25">
      <c r="D411" s="27"/>
      <c r="E411" s="28"/>
      <c r="F411" s="27"/>
      <c r="G411" s="28"/>
      <c r="H411" s="29"/>
      <c r="K411" s="352"/>
      <c r="L411" s="352"/>
      <c r="M411" s="353"/>
      <c r="O411" s="29"/>
    </row>
    <row r="412" spans="4:15" s="1" customFormat="1" ht="14.25">
      <c r="D412" s="27"/>
      <c r="E412" s="28"/>
      <c r="F412" s="27"/>
      <c r="G412" s="28"/>
      <c r="H412" s="29"/>
      <c r="K412" s="352"/>
      <c r="L412" s="352"/>
      <c r="M412" s="353"/>
      <c r="O412" s="29"/>
    </row>
    <row r="413" spans="4:15" s="1" customFormat="1" ht="14.25">
      <c r="D413" s="27"/>
      <c r="E413" s="28"/>
      <c r="F413" s="27"/>
      <c r="G413" s="28"/>
      <c r="H413" s="29"/>
      <c r="K413" s="352"/>
      <c r="L413" s="352"/>
      <c r="M413" s="353"/>
      <c r="O413" s="29"/>
    </row>
    <row r="414" spans="4:15" s="1" customFormat="1" ht="14.25">
      <c r="D414" s="27"/>
      <c r="E414" s="28"/>
      <c r="F414" s="27"/>
      <c r="G414" s="28"/>
      <c r="H414" s="29"/>
      <c r="K414" s="352"/>
      <c r="L414" s="352"/>
      <c r="M414" s="353"/>
      <c r="O414" s="29"/>
    </row>
    <row r="415" spans="4:15" s="1" customFormat="1" ht="14.25">
      <c r="D415" s="27"/>
      <c r="E415" s="28"/>
      <c r="F415" s="27"/>
      <c r="G415" s="28"/>
      <c r="H415" s="29"/>
      <c r="K415" s="352"/>
      <c r="L415" s="352"/>
      <c r="M415" s="353"/>
      <c r="O415" s="29"/>
    </row>
    <row r="416" spans="4:15" s="1" customFormat="1" ht="14.25">
      <c r="D416" s="27"/>
      <c r="E416" s="28"/>
      <c r="F416" s="27"/>
      <c r="G416" s="28"/>
      <c r="H416" s="29"/>
      <c r="K416" s="352"/>
      <c r="L416" s="352"/>
      <c r="M416" s="353"/>
      <c r="O416" s="29"/>
    </row>
    <row r="417" spans="4:15" s="1" customFormat="1" ht="14.25">
      <c r="D417" s="27"/>
      <c r="E417" s="28"/>
      <c r="F417" s="27"/>
      <c r="G417" s="28"/>
      <c r="H417" s="29"/>
      <c r="K417" s="352"/>
      <c r="L417" s="352"/>
      <c r="M417" s="353"/>
      <c r="O417" s="29"/>
    </row>
    <row r="418" spans="4:15" s="1" customFormat="1" ht="14.25">
      <c r="D418" s="27"/>
      <c r="E418" s="28"/>
      <c r="F418" s="27"/>
      <c r="G418" s="28"/>
      <c r="H418" s="29"/>
      <c r="K418" s="352"/>
      <c r="L418" s="352"/>
      <c r="M418" s="353"/>
      <c r="O418" s="29"/>
    </row>
    <row r="419" spans="4:15" s="1" customFormat="1" ht="14.25">
      <c r="D419" s="27"/>
      <c r="E419" s="28"/>
      <c r="F419" s="27"/>
      <c r="G419" s="28"/>
      <c r="H419" s="29"/>
      <c r="K419" s="352"/>
      <c r="L419" s="352"/>
      <c r="M419" s="353"/>
      <c r="O419" s="29"/>
    </row>
    <row r="420" spans="4:15" s="1" customFormat="1" ht="14.25">
      <c r="D420" s="27"/>
      <c r="E420" s="28"/>
      <c r="F420" s="27"/>
      <c r="G420" s="28"/>
      <c r="H420" s="29"/>
      <c r="K420" s="352"/>
      <c r="L420" s="352"/>
      <c r="M420" s="353"/>
      <c r="O420" s="29"/>
    </row>
    <row r="421" spans="4:15" s="1" customFormat="1" ht="14.25">
      <c r="D421" s="27"/>
      <c r="E421" s="28"/>
      <c r="F421" s="27"/>
      <c r="G421" s="28"/>
      <c r="H421" s="29"/>
      <c r="K421" s="352"/>
      <c r="L421" s="352"/>
      <c r="M421" s="353"/>
      <c r="O421" s="29"/>
    </row>
    <row r="422" spans="4:15" s="1" customFormat="1" ht="14.25">
      <c r="D422" s="27"/>
      <c r="E422" s="28"/>
      <c r="F422" s="27"/>
      <c r="G422" s="28"/>
      <c r="H422" s="29"/>
      <c r="K422" s="352"/>
      <c r="L422" s="352"/>
      <c r="M422" s="353"/>
      <c r="O422" s="29"/>
    </row>
    <row r="423" spans="4:15" s="1" customFormat="1" ht="14.25">
      <c r="D423" s="27"/>
      <c r="E423" s="28"/>
      <c r="F423" s="27"/>
      <c r="G423" s="28"/>
      <c r="H423" s="29"/>
      <c r="K423" s="352"/>
      <c r="L423" s="352"/>
      <c r="M423" s="353"/>
      <c r="O423" s="29"/>
    </row>
    <row r="424" spans="4:15" s="1" customFormat="1" ht="14.25">
      <c r="D424" s="27"/>
      <c r="E424" s="28"/>
      <c r="F424" s="27"/>
      <c r="G424" s="28"/>
      <c r="H424" s="29"/>
      <c r="K424" s="352"/>
      <c r="L424" s="352"/>
      <c r="M424" s="353"/>
      <c r="O424" s="29"/>
    </row>
    <row r="425" spans="4:15" s="1" customFormat="1" ht="14.25">
      <c r="D425" s="27"/>
      <c r="E425" s="28"/>
      <c r="F425" s="27"/>
      <c r="G425" s="28"/>
      <c r="H425" s="29"/>
      <c r="K425" s="352"/>
      <c r="L425" s="352"/>
      <c r="M425" s="353"/>
      <c r="O425" s="29"/>
    </row>
    <row r="426" spans="4:15" s="1" customFormat="1" ht="14.25">
      <c r="D426" s="27"/>
      <c r="E426" s="28"/>
      <c r="F426" s="27"/>
      <c r="G426" s="28"/>
      <c r="H426" s="29"/>
      <c r="K426" s="352"/>
      <c r="L426" s="352"/>
      <c r="M426" s="353"/>
      <c r="O426" s="29"/>
    </row>
    <row r="427" spans="4:15" s="1" customFormat="1" ht="14.25">
      <c r="D427" s="27"/>
      <c r="E427" s="28"/>
      <c r="F427" s="27"/>
      <c r="G427" s="28"/>
      <c r="H427" s="29"/>
      <c r="K427" s="352"/>
      <c r="L427" s="352"/>
      <c r="M427" s="353"/>
      <c r="O427" s="29"/>
    </row>
    <row r="428" spans="4:15" s="1" customFormat="1" ht="14.25">
      <c r="D428" s="27"/>
      <c r="E428" s="28"/>
      <c r="F428" s="27"/>
      <c r="G428" s="28"/>
      <c r="H428" s="29"/>
      <c r="K428" s="352"/>
      <c r="L428" s="352"/>
      <c r="M428" s="353"/>
      <c r="O428" s="29"/>
    </row>
    <row r="429" spans="4:15" s="1" customFormat="1" ht="14.25">
      <c r="D429" s="27"/>
      <c r="E429" s="28"/>
      <c r="F429" s="27"/>
      <c r="G429" s="28"/>
      <c r="H429" s="29"/>
      <c r="K429" s="352"/>
      <c r="L429" s="352"/>
      <c r="M429" s="353"/>
      <c r="O429" s="29"/>
    </row>
    <row r="430" spans="4:15" s="1" customFormat="1" ht="14.25">
      <c r="D430" s="27"/>
      <c r="E430" s="28"/>
      <c r="F430" s="27"/>
      <c r="G430" s="28"/>
      <c r="H430" s="29"/>
      <c r="K430" s="352"/>
      <c r="L430" s="352"/>
      <c r="M430" s="353"/>
      <c r="O430" s="29"/>
    </row>
    <row r="431" spans="4:15" s="1" customFormat="1" ht="14.25">
      <c r="D431" s="27"/>
      <c r="E431" s="28"/>
      <c r="F431" s="27"/>
      <c r="G431" s="28"/>
      <c r="H431" s="29"/>
      <c r="K431" s="352"/>
      <c r="L431" s="352"/>
      <c r="M431" s="353"/>
      <c r="O431" s="29"/>
    </row>
    <row r="432" spans="4:15" s="1" customFormat="1" ht="14.25">
      <c r="D432" s="27"/>
      <c r="E432" s="28"/>
      <c r="F432" s="27"/>
      <c r="G432" s="28"/>
      <c r="H432" s="29"/>
      <c r="K432" s="352"/>
      <c r="L432" s="352"/>
      <c r="M432" s="353"/>
      <c r="O432" s="29"/>
    </row>
    <row r="433" spans="4:15" s="1" customFormat="1" ht="14.25">
      <c r="D433" s="27"/>
      <c r="E433" s="28"/>
      <c r="F433" s="27"/>
      <c r="G433" s="28"/>
      <c r="H433" s="29"/>
      <c r="K433" s="352"/>
      <c r="L433" s="352"/>
      <c r="M433" s="353"/>
      <c r="O433" s="29"/>
    </row>
    <row r="434" spans="4:15" s="1" customFormat="1" ht="14.25">
      <c r="D434" s="27"/>
      <c r="E434" s="28"/>
      <c r="F434" s="27"/>
      <c r="G434" s="28"/>
      <c r="H434" s="29"/>
      <c r="K434" s="352"/>
      <c r="L434" s="352"/>
      <c r="M434" s="353"/>
      <c r="O434" s="29"/>
    </row>
    <row r="435" spans="4:15" s="1" customFormat="1" ht="14.25">
      <c r="D435" s="27"/>
      <c r="E435" s="28"/>
      <c r="F435" s="27"/>
      <c r="G435" s="28"/>
      <c r="H435" s="29"/>
      <c r="K435" s="352"/>
      <c r="L435" s="352"/>
      <c r="M435" s="353"/>
      <c r="O435" s="29"/>
    </row>
    <row r="436" spans="4:15" s="1" customFormat="1" ht="14.25">
      <c r="D436" s="27"/>
      <c r="E436" s="28"/>
      <c r="F436" s="27"/>
      <c r="G436" s="28"/>
      <c r="H436" s="29"/>
      <c r="K436" s="352"/>
      <c r="L436" s="352"/>
      <c r="M436" s="353"/>
      <c r="O436" s="29"/>
    </row>
    <row r="437" spans="4:15" s="1" customFormat="1" ht="14.25">
      <c r="D437" s="27"/>
      <c r="E437" s="28"/>
      <c r="F437" s="27"/>
      <c r="G437" s="28"/>
      <c r="H437" s="29"/>
      <c r="K437" s="352"/>
      <c r="L437" s="352"/>
      <c r="M437" s="353"/>
      <c r="O437" s="29"/>
    </row>
    <row r="438" spans="4:15" s="1" customFormat="1" ht="14.25">
      <c r="D438" s="27"/>
      <c r="E438" s="28"/>
      <c r="F438" s="27"/>
      <c r="G438" s="28"/>
      <c r="H438" s="29"/>
      <c r="K438" s="352"/>
      <c r="L438" s="352"/>
      <c r="M438" s="353"/>
      <c r="O438" s="29"/>
    </row>
    <row r="439" spans="4:15" s="1" customFormat="1" ht="14.25">
      <c r="D439" s="27"/>
      <c r="E439" s="28"/>
      <c r="F439" s="27"/>
      <c r="G439" s="28"/>
      <c r="H439" s="29"/>
      <c r="K439" s="352"/>
      <c r="L439" s="352"/>
      <c r="M439" s="353"/>
      <c r="O439" s="29"/>
    </row>
    <row r="440" spans="4:15" s="1" customFormat="1" ht="14.25">
      <c r="D440" s="27"/>
      <c r="E440" s="28"/>
      <c r="F440" s="27"/>
      <c r="G440" s="28"/>
      <c r="H440" s="29"/>
      <c r="K440" s="352"/>
      <c r="L440" s="352"/>
      <c r="M440" s="353"/>
      <c r="O440" s="29"/>
    </row>
    <row r="441" spans="4:15" s="1" customFormat="1" ht="14.25">
      <c r="D441" s="27"/>
      <c r="E441" s="28"/>
      <c r="F441" s="27"/>
      <c r="G441" s="28"/>
      <c r="H441" s="29"/>
      <c r="K441" s="352"/>
      <c r="L441" s="352"/>
      <c r="M441" s="353"/>
      <c r="O441" s="29"/>
    </row>
    <row r="442" spans="4:15" s="1" customFormat="1" ht="14.25">
      <c r="D442" s="27"/>
      <c r="E442" s="28"/>
      <c r="F442" s="27"/>
      <c r="G442" s="28"/>
      <c r="H442" s="29"/>
      <c r="K442" s="352"/>
      <c r="L442" s="352"/>
      <c r="M442" s="353"/>
      <c r="O442" s="29"/>
    </row>
    <row r="443" spans="4:15" s="1" customFormat="1" ht="14.25">
      <c r="D443" s="27"/>
      <c r="E443" s="28"/>
      <c r="F443" s="27"/>
      <c r="G443" s="28"/>
      <c r="H443" s="29"/>
      <c r="K443" s="352"/>
      <c r="L443" s="352"/>
      <c r="M443" s="353"/>
      <c r="O443" s="29"/>
    </row>
    <row r="444" spans="4:15" s="1" customFormat="1" ht="14.25">
      <c r="D444" s="27"/>
      <c r="E444" s="28"/>
      <c r="F444" s="27"/>
      <c r="G444" s="28"/>
      <c r="H444" s="29"/>
      <c r="K444" s="352"/>
      <c r="L444" s="352"/>
      <c r="M444" s="353"/>
      <c r="O444" s="29"/>
    </row>
    <row r="445" spans="4:15" s="1" customFormat="1" ht="14.25">
      <c r="D445" s="27"/>
      <c r="E445" s="28"/>
      <c r="F445" s="27"/>
      <c r="G445" s="28"/>
      <c r="H445" s="29"/>
      <c r="K445" s="352"/>
      <c r="L445" s="352"/>
      <c r="M445" s="353"/>
      <c r="O445" s="29"/>
    </row>
    <row r="446" spans="4:15" s="1" customFormat="1" ht="14.25">
      <c r="D446" s="27"/>
      <c r="E446" s="28"/>
      <c r="F446" s="27"/>
      <c r="G446" s="28"/>
      <c r="H446" s="29"/>
      <c r="K446" s="352"/>
      <c r="L446" s="352"/>
      <c r="M446" s="353"/>
      <c r="O446" s="29"/>
    </row>
    <row r="447" spans="4:15" s="1" customFormat="1" ht="14.25">
      <c r="D447" s="27"/>
      <c r="E447" s="28"/>
      <c r="F447" s="27"/>
      <c r="G447" s="28"/>
      <c r="H447" s="29"/>
      <c r="K447" s="352"/>
      <c r="L447" s="352"/>
      <c r="M447" s="353"/>
      <c r="O447" s="29"/>
    </row>
    <row r="448" spans="4:15" s="1" customFormat="1" ht="14.25">
      <c r="D448" s="27"/>
      <c r="E448" s="28"/>
      <c r="F448" s="27"/>
      <c r="G448" s="28"/>
      <c r="H448" s="29"/>
      <c r="K448" s="352"/>
      <c r="L448" s="352"/>
      <c r="M448" s="353"/>
      <c r="O448" s="29"/>
    </row>
    <row r="449" spans="4:15" s="1" customFormat="1" ht="14.25">
      <c r="D449" s="27"/>
      <c r="E449" s="28"/>
      <c r="F449" s="27"/>
      <c r="G449" s="28"/>
      <c r="H449" s="29"/>
      <c r="K449" s="352"/>
      <c r="L449" s="352"/>
      <c r="M449" s="353"/>
      <c r="O449" s="29"/>
    </row>
    <row r="450" spans="4:15" s="1" customFormat="1" ht="14.25">
      <c r="D450" s="27"/>
      <c r="E450" s="28"/>
      <c r="F450" s="27"/>
      <c r="G450" s="28"/>
      <c r="H450" s="29"/>
      <c r="K450" s="352"/>
      <c r="L450" s="352"/>
      <c r="M450" s="353"/>
      <c r="O450" s="29"/>
    </row>
    <row r="451" spans="4:15" s="1" customFormat="1" ht="14.25">
      <c r="D451" s="27"/>
      <c r="E451" s="28"/>
      <c r="F451" s="27"/>
      <c r="G451" s="28"/>
      <c r="H451" s="29"/>
      <c r="K451" s="352"/>
      <c r="L451" s="352"/>
      <c r="M451" s="353"/>
      <c r="O451" s="29"/>
    </row>
    <row r="452" spans="4:15" s="1" customFormat="1" ht="14.25">
      <c r="D452" s="27"/>
      <c r="E452" s="28"/>
      <c r="F452" s="27"/>
      <c r="G452" s="28"/>
      <c r="H452" s="29"/>
      <c r="K452" s="352"/>
      <c r="L452" s="352"/>
      <c r="M452" s="353"/>
      <c r="O452" s="29"/>
    </row>
    <row r="453" spans="4:15" s="1" customFormat="1" ht="14.25">
      <c r="D453" s="27"/>
      <c r="E453" s="28"/>
      <c r="F453" s="27"/>
      <c r="G453" s="28"/>
      <c r="H453" s="29"/>
      <c r="K453" s="352"/>
      <c r="L453" s="352"/>
      <c r="M453" s="353"/>
      <c r="O453" s="29"/>
    </row>
    <row r="454" spans="4:15" s="1" customFormat="1" ht="14.25">
      <c r="D454" s="27"/>
      <c r="E454" s="28"/>
      <c r="F454" s="27"/>
      <c r="G454" s="28"/>
      <c r="H454" s="29"/>
      <c r="K454" s="352"/>
      <c r="L454" s="352"/>
      <c r="M454" s="353"/>
      <c r="O454" s="29"/>
    </row>
  </sheetData>
  <sheetProtection password="DBB9" sheet="1" objects="1" scenarios="1"/>
  <mergeCells count="47">
    <mergeCell ref="C2:M2"/>
    <mergeCell ref="C4:M4"/>
    <mergeCell ref="C6:H7"/>
    <mergeCell ref="I6:M6"/>
    <mergeCell ref="N6:O6"/>
    <mergeCell ref="D9:H9"/>
    <mergeCell ref="R6:S6"/>
    <mergeCell ref="T6:U6"/>
    <mergeCell ref="V6:W6"/>
    <mergeCell ref="X6:Y6"/>
    <mergeCell ref="P6:Q6"/>
    <mergeCell ref="AD6:AE6"/>
    <mergeCell ref="AF6:AG6"/>
    <mergeCell ref="AH6:AI6"/>
    <mergeCell ref="AJ6:AK6"/>
    <mergeCell ref="D8:H8"/>
    <mergeCell ref="Z6:AA6"/>
    <mergeCell ref="AB6:AC6"/>
    <mergeCell ref="D21:H21"/>
    <mergeCell ref="D10:H10"/>
    <mergeCell ref="D11:H11"/>
    <mergeCell ref="D12:H12"/>
    <mergeCell ref="D13:H13"/>
    <mergeCell ref="D14:H14"/>
    <mergeCell ref="D15:H15"/>
    <mergeCell ref="D16:H16"/>
    <mergeCell ref="D17:H17"/>
    <mergeCell ref="D18:H18"/>
    <mergeCell ref="D19:H19"/>
    <mergeCell ref="D20:H20"/>
    <mergeCell ref="D34:H34"/>
    <mergeCell ref="D22:H22"/>
    <mergeCell ref="D23:H23"/>
    <mergeCell ref="D25:H25"/>
    <mergeCell ref="D26:H26"/>
    <mergeCell ref="D27:H27"/>
    <mergeCell ref="D28:H28"/>
    <mergeCell ref="D29:H29"/>
    <mergeCell ref="D30:H30"/>
    <mergeCell ref="D31:H31"/>
    <mergeCell ref="D32:H32"/>
    <mergeCell ref="D33:H33"/>
    <mergeCell ref="D35:H35"/>
    <mergeCell ref="D36:H36"/>
    <mergeCell ref="D37:H37"/>
    <mergeCell ref="D38:H38"/>
    <mergeCell ref="AJ39:AJ45"/>
  </mergeCells>
  <conditionalFormatting sqref="K9">
    <cfRule type="cellIs" dxfId="4" priority="1" stopIfTrue="1" operator="equal">
      <formula>$I$9</formula>
    </cfRule>
  </conditionalFormatting>
  <pageMargins left="0.39370078740157483" right="0.39370078740157483" top="0.98425196850393704" bottom="0.98425196850393704" header="0.51181102362204722" footer="0.51181102362204722"/>
  <pageSetup paperSize="9" scale="81" fitToWidth="0" orientation="landscape" r:id="rId1"/>
  <headerFooter alignWithMargins="0">
    <oddFooter>&amp;LKMU-Finanzplanungstool der Thurgauer Kantonalbank&amp;CSeite &amp;P / &amp;N&amp;R&amp;D</oddFooter>
  </headerFooter>
  <colBreaks count="3" manualBreakCount="3">
    <brk id="19" min="1" max="38" man="1"/>
    <brk id="25" min="1" max="38" man="1"/>
    <brk id="31" min="1" max="38" man="1"/>
  </colBreaks>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18</vt:i4>
      </vt:variant>
    </vt:vector>
  </HeadingPairs>
  <TitlesOfParts>
    <vt:vector size="31" baseType="lpstr">
      <vt:lpstr>Hauptübersicht</vt:lpstr>
      <vt:lpstr>Input Eröffnungsbilanz</vt:lpstr>
      <vt:lpstr>Input Geschäftsgang</vt:lpstr>
      <vt:lpstr>Input Finanzierung</vt:lpstr>
      <vt:lpstr>Output Planbilanz</vt:lpstr>
      <vt:lpstr>Output Planerfolgsrechnung</vt:lpstr>
      <vt:lpstr>Output Mittelflussrechnung</vt:lpstr>
      <vt:lpstr>Output Kennzahlen</vt:lpstr>
      <vt:lpstr>Liquiditätsplan Jahr 1</vt:lpstr>
      <vt:lpstr>Liquiditätsplan Jahr 2</vt:lpstr>
      <vt:lpstr>Liquiditätsplan Jahr 3</vt:lpstr>
      <vt:lpstr>Liquiditätsplan Jahr 4</vt:lpstr>
      <vt:lpstr>Liquiditätsplan Jahr 5</vt:lpstr>
      <vt:lpstr>Hauptübersicht!Druckbereich</vt:lpstr>
      <vt:lpstr>'Input Eröffnungsbilanz'!Druckbereich</vt:lpstr>
      <vt:lpstr>'Input Finanzierung'!Druckbereich</vt:lpstr>
      <vt:lpstr>'Input Geschäftsgang'!Druckbereich</vt:lpstr>
      <vt:lpstr>'Liquiditätsplan Jahr 1'!Druckbereich</vt:lpstr>
      <vt:lpstr>'Liquiditätsplan Jahr 2'!Druckbereich</vt:lpstr>
      <vt:lpstr>'Liquiditätsplan Jahr 3'!Druckbereich</vt:lpstr>
      <vt:lpstr>'Liquiditätsplan Jahr 4'!Druckbereich</vt:lpstr>
      <vt:lpstr>'Liquiditätsplan Jahr 5'!Druckbereich</vt:lpstr>
      <vt:lpstr>'Output Kennzahlen'!Druckbereich</vt:lpstr>
      <vt:lpstr>'Output Mittelflussrechnung'!Druckbereich</vt:lpstr>
      <vt:lpstr>'Output Planbilanz'!Druckbereich</vt:lpstr>
      <vt:lpstr>'Output Planerfolgsrechnung'!Druckbereich</vt:lpstr>
      <vt:lpstr>'Liquiditätsplan Jahr 1'!Drucktitel</vt:lpstr>
      <vt:lpstr>'Liquiditätsplan Jahr 2'!Drucktitel</vt:lpstr>
      <vt:lpstr>'Liquiditätsplan Jahr 3'!Drucktitel</vt:lpstr>
      <vt:lpstr>'Liquiditätsplan Jahr 4'!Drucktitel</vt:lpstr>
      <vt:lpstr>'Liquiditätsplan Jahr 5'!Drucktitel</vt:lpstr>
    </vt:vector>
  </TitlesOfParts>
  <Manager>LPDDD</Manager>
  <Company>Zürcher Kantonalbank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ZKB KMU Check-up</dc:title>
  <dc:creator>Waldvogel Timon (TKB)</dc:creator>
  <cp:keywords>Finanzplanung</cp:keywords>
  <dc:description>07.0431.1.1_x000d_
Version 1.2/10.07</dc:description>
  <cp:lastModifiedBy>Hugentobler Karin</cp:lastModifiedBy>
  <cp:lastPrinted>2017-02-10T07:25:48Z</cp:lastPrinted>
  <dcterms:created xsi:type="dcterms:W3CDTF">2000-09-21T11:45:16Z</dcterms:created>
  <dcterms:modified xsi:type="dcterms:W3CDTF">2023-07-20T14:16:05Z</dcterms:modified>
  <cp:category>Office, Excel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zkb_kmu_check_up_20160429-Version TKB1.xlsx</vt:lpwstr>
  </property>
</Properties>
</file>